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deschini_A\OneDrive - Regione Emilia-Romagna\LAVORI\SERV. EDUCATIVI PRIMA INFANZIA\2016-2017\SCARICO DATI\DEFINITIVI MARZO 2018\ELABO e Minireport\dossier 0-5\"/>
    </mc:Choice>
  </mc:AlternateContent>
  <xr:revisionPtr revIDLastSave="0" documentId="13_ncr:1_{8F54400A-FB42-4FAE-94B5-F5AABDC5F344}" xr6:coauthVersionLast="40" xr6:coauthVersionMax="40" xr10:uidLastSave="{00000000-0000-0000-0000-000000000000}"/>
  <bookViews>
    <workbookView xWindow="-120" yWindow="-120" windowWidth="15600" windowHeight="11160" tabRatio="788" firstSheet="1" activeTab="1" xr2:uid="{FD4830FD-3A93-492B-8025-6BE40FF4C56E}"/>
  </bookViews>
  <sheets>
    <sheet name="Nati Pop 0-5 serie storica" sheetId="2" state="hidden" r:id="rId1"/>
    <sheet name="Tav.2.1-2.2" sheetId="1" r:id="rId2"/>
    <sheet name="tav. 2.3-2.5" sheetId="4" r:id="rId3"/>
    <sheet name="Fig2.1-2.3" sheetId="5" r:id="rId4"/>
    <sheet name="Tav.2.6-2.9" sheetId="3" r:id="rId5"/>
    <sheet name="fig.2.4" sheetId="10" r:id="rId6"/>
    <sheet name="Foglio1" sheetId="9" state="hidden" r:id="rId7"/>
  </sheets>
  <definedNames>
    <definedName name="HTML_CodePage" hidden="1">1252</definedName>
    <definedName name="HTML_Control" localSheetId="0" hidden="1">{"'x-tip-ass'!$A$1:$F$37"}</definedName>
    <definedName name="HTML_Control" localSheetId="2" hidden="1">{"'x-tip-ass'!$A$1:$F$37"}</definedName>
    <definedName name="HTML_Control" localSheetId="1" hidden="1">{"'x-tip-ass'!$A$1:$F$37"}</definedName>
    <definedName name="HTML_Control" localSheetId="4" hidden="1">{"'x-tip-ass'!$A$1:$F$37"}</definedName>
    <definedName name="HTML_Control" hidden="1">{"'x-tip-ass'!$A$1:$F$37"}</definedName>
    <definedName name="HTML_Description" hidden="1">""</definedName>
    <definedName name="HTML_Email" hidden="1">""</definedName>
    <definedName name="HTML_Header" hidden="1">"x-tip-ass"</definedName>
    <definedName name="HTML_LastUpdate" hidden="1">"03/05/02"</definedName>
    <definedName name="HTML_LineAfter" hidden="1">FALSE</definedName>
    <definedName name="HTML_LineBefore" hidden="1">FALSE</definedName>
    <definedName name="HTML_Name" hidden="1">"Regione Emilia-Romagna"</definedName>
    <definedName name="HTML_OBDlg2" hidden="1">TRUE</definedName>
    <definedName name="HTML_OBDlg4" hidden="1">TRUE</definedName>
    <definedName name="HTML_OS" hidden="1">0</definedName>
    <definedName name="HTML_PathFile" hidden="1">"C:\toddy\2000\anziani\MioHTML1.htm"</definedName>
    <definedName name="HTML_Title" hidden="1">"CopertAnz"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9" l="1"/>
  <c r="G59" i="9"/>
  <c r="F59" i="9"/>
  <c r="F55" i="9"/>
  <c r="S48" i="9"/>
  <c r="R48" i="9"/>
  <c r="M48" i="9"/>
  <c r="L48" i="9"/>
  <c r="B48" i="9"/>
  <c r="F48" i="9" s="1"/>
  <c r="S47" i="9"/>
  <c r="R47" i="9"/>
  <c r="M47" i="9"/>
  <c r="L47" i="9"/>
  <c r="C47" i="9"/>
  <c r="G47" i="9" s="1"/>
  <c r="B47" i="9"/>
  <c r="F47" i="9" s="1"/>
  <c r="S46" i="9"/>
  <c r="R46" i="9"/>
  <c r="M46" i="9"/>
  <c r="L46" i="9"/>
  <c r="B46" i="9"/>
  <c r="F46" i="9" s="1"/>
  <c r="S45" i="9"/>
  <c r="R45" i="9"/>
  <c r="M45" i="9"/>
  <c r="L45" i="9"/>
  <c r="C45" i="9"/>
  <c r="G45" i="9" s="1"/>
  <c r="B45" i="9"/>
  <c r="F45" i="9" s="1"/>
  <c r="S44" i="9"/>
  <c r="R44" i="9"/>
  <c r="M44" i="9"/>
  <c r="L44" i="9"/>
  <c r="B44" i="9"/>
  <c r="F44" i="9" s="1"/>
  <c r="S43" i="9"/>
  <c r="R43" i="9"/>
  <c r="M43" i="9"/>
  <c r="L43" i="9"/>
  <c r="C43" i="9"/>
  <c r="G43" i="9" s="1"/>
  <c r="B43" i="9"/>
  <c r="F43" i="9" s="1"/>
  <c r="S42" i="9"/>
  <c r="R42" i="9"/>
  <c r="M42" i="9"/>
  <c r="L42" i="9"/>
  <c r="B42" i="9"/>
  <c r="F42" i="9" s="1"/>
  <c r="S41" i="9"/>
  <c r="R41" i="9"/>
  <c r="M41" i="9"/>
  <c r="L41" i="9"/>
  <c r="C41" i="9"/>
  <c r="G41" i="9" s="1"/>
  <c r="S40" i="9"/>
  <c r="R40" i="9"/>
  <c r="M40" i="9"/>
  <c r="L40" i="9"/>
  <c r="B40" i="9"/>
  <c r="F40" i="9" s="1"/>
  <c r="G21" i="9"/>
  <c r="F21" i="9"/>
  <c r="E21" i="9"/>
  <c r="D21" i="9"/>
  <c r="C21" i="9"/>
  <c r="B21" i="9"/>
  <c r="F20" i="9"/>
  <c r="E20" i="9"/>
  <c r="D20" i="9"/>
  <c r="C20" i="9"/>
  <c r="B20" i="9"/>
  <c r="F19" i="9"/>
  <c r="E19" i="9"/>
  <c r="C19" i="9"/>
  <c r="B19" i="9"/>
  <c r="F18" i="9"/>
  <c r="E18" i="9"/>
  <c r="C18" i="9"/>
  <c r="B18" i="9"/>
  <c r="H17" i="9"/>
  <c r="G17" i="9"/>
  <c r="F17" i="9"/>
  <c r="E17" i="9"/>
  <c r="D17" i="9"/>
  <c r="C17" i="9"/>
  <c r="B17" i="9"/>
  <c r="I10" i="9"/>
  <c r="H10" i="9"/>
  <c r="G10" i="9"/>
  <c r="D10" i="9"/>
  <c r="I9" i="9"/>
  <c r="J9" i="9" s="1"/>
  <c r="H9" i="9"/>
  <c r="G9" i="9"/>
  <c r="G20" i="9" s="1"/>
  <c r="D9" i="9"/>
  <c r="J8" i="9"/>
  <c r="I8" i="9"/>
  <c r="H8" i="9"/>
  <c r="G8" i="9"/>
  <c r="G19" i="9" s="1"/>
  <c r="D8" i="9"/>
  <c r="D19" i="9" s="1"/>
  <c r="I7" i="9"/>
  <c r="H7" i="9"/>
  <c r="G7" i="9"/>
  <c r="G18" i="9" s="1"/>
  <c r="D7" i="9"/>
  <c r="D18" i="9" s="1"/>
  <c r="I6" i="9"/>
  <c r="I17" i="9" s="1"/>
  <c r="H6" i="9"/>
  <c r="G6" i="9"/>
  <c r="D6" i="9"/>
  <c r="E34" i="10"/>
  <c r="D34" i="10"/>
  <c r="C34" i="10"/>
  <c r="B34" i="10"/>
  <c r="F33" i="10"/>
  <c r="F32" i="10"/>
  <c r="F31" i="10"/>
  <c r="F30" i="10"/>
  <c r="F29" i="10"/>
  <c r="F28" i="10"/>
  <c r="F27" i="10"/>
  <c r="F26" i="10"/>
  <c r="F25" i="10"/>
  <c r="F34" i="10" s="1"/>
  <c r="E50" i="10"/>
  <c r="D50" i="10"/>
  <c r="C50" i="10"/>
  <c r="B50" i="10"/>
  <c r="F49" i="10"/>
  <c r="F48" i="10"/>
  <c r="F47" i="10"/>
  <c r="F46" i="10"/>
  <c r="F45" i="10"/>
  <c r="F44" i="10"/>
  <c r="F43" i="10"/>
  <c r="F42" i="10"/>
  <c r="F41" i="10"/>
  <c r="O61" i="3"/>
  <c r="M61" i="3"/>
  <c r="J61" i="3"/>
  <c r="K61" i="3" s="1"/>
  <c r="I61" i="3"/>
  <c r="G61" i="3"/>
  <c r="E61" i="3"/>
  <c r="O60" i="3"/>
  <c r="M60" i="3"/>
  <c r="J60" i="3"/>
  <c r="K60" i="3" s="1"/>
  <c r="I60" i="3"/>
  <c r="G60" i="3"/>
  <c r="E60" i="3"/>
  <c r="O59" i="3"/>
  <c r="M59" i="3"/>
  <c r="K59" i="3"/>
  <c r="J59" i="3"/>
  <c r="I59" i="3"/>
  <c r="G59" i="3"/>
  <c r="E59" i="3"/>
  <c r="O58" i="3"/>
  <c r="M58" i="3"/>
  <c r="J58" i="3"/>
  <c r="K58" i="3" s="1"/>
  <c r="I58" i="3"/>
  <c r="G58" i="3"/>
  <c r="E58" i="3"/>
  <c r="N57" i="3"/>
  <c r="M57" i="3"/>
  <c r="G57" i="3"/>
  <c r="E57" i="3"/>
  <c r="N49" i="3"/>
  <c r="L49" i="3"/>
  <c r="M49" i="3" s="1"/>
  <c r="H49" i="3"/>
  <c r="F49" i="3"/>
  <c r="D49" i="3"/>
  <c r="B49" i="3"/>
  <c r="O48" i="3"/>
  <c r="M48" i="3"/>
  <c r="J48" i="3"/>
  <c r="K48" i="3" s="1"/>
  <c r="I48" i="3"/>
  <c r="G48" i="3"/>
  <c r="E48" i="3"/>
  <c r="O47" i="3"/>
  <c r="M47" i="3"/>
  <c r="K47" i="3"/>
  <c r="J47" i="3"/>
  <c r="I47" i="3"/>
  <c r="G47" i="3"/>
  <c r="E47" i="3"/>
  <c r="O46" i="3"/>
  <c r="M46" i="3"/>
  <c r="J46" i="3"/>
  <c r="K46" i="3" s="1"/>
  <c r="I46" i="3"/>
  <c r="G46" i="3"/>
  <c r="E46" i="3"/>
  <c r="O45" i="3"/>
  <c r="M45" i="3"/>
  <c r="J45" i="3"/>
  <c r="K45" i="3" s="1"/>
  <c r="I45" i="3"/>
  <c r="G45" i="3"/>
  <c r="E45" i="3"/>
  <c r="O44" i="3"/>
  <c r="M44" i="3"/>
  <c r="J44" i="3"/>
  <c r="K44" i="3" s="1"/>
  <c r="I44" i="3"/>
  <c r="G44" i="3"/>
  <c r="E44" i="3"/>
  <c r="O43" i="3"/>
  <c r="M43" i="3"/>
  <c r="J43" i="3"/>
  <c r="K43" i="3" s="1"/>
  <c r="I43" i="3"/>
  <c r="G43" i="3"/>
  <c r="E43" i="3"/>
  <c r="O42" i="3"/>
  <c r="M42" i="3"/>
  <c r="J42" i="3"/>
  <c r="K42" i="3" s="1"/>
  <c r="I42" i="3"/>
  <c r="G42" i="3"/>
  <c r="E42" i="3"/>
  <c r="O41" i="3"/>
  <c r="M41" i="3"/>
  <c r="J41" i="3"/>
  <c r="K41" i="3" s="1"/>
  <c r="I41" i="3"/>
  <c r="G41" i="3"/>
  <c r="E41" i="3"/>
  <c r="O40" i="3"/>
  <c r="M40" i="3"/>
  <c r="J40" i="3"/>
  <c r="J49" i="3" s="1"/>
  <c r="K49" i="3" s="1"/>
  <c r="I40" i="3"/>
  <c r="G40" i="3"/>
  <c r="E40" i="3"/>
  <c r="O31" i="3"/>
  <c r="M31" i="3"/>
  <c r="J31" i="3"/>
  <c r="K31" i="3" s="1"/>
  <c r="I31" i="3"/>
  <c r="G31" i="3"/>
  <c r="E31" i="3"/>
  <c r="O30" i="3"/>
  <c r="M30" i="3"/>
  <c r="J30" i="3"/>
  <c r="K30" i="3" s="1"/>
  <c r="I30" i="3"/>
  <c r="G30" i="3"/>
  <c r="E30" i="3"/>
  <c r="O29" i="3"/>
  <c r="M29" i="3"/>
  <c r="J29" i="3"/>
  <c r="K29" i="3" s="1"/>
  <c r="I29" i="3"/>
  <c r="G29" i="3"/>
  <c r="E29" i="3"/>
  <c r="O28" i="3"/>
  <c r="M28" i="3"/>
  <c r="J28" i="3"/>
  <c r="K28" i="3" s="1"/>
  <c r="I28" i="3"/>
  <c r="G28" i="3"/>
  <c r="E28" i="3"/>
  <c r="O27" i="3"/>
  <c r="M27" i="3"/>
  <c r="J27" i="3"/>
  <c r="K27" i="3" s="1"/>
  <c r="I27" i="3"/>
  <c r="G27" i="3"/>
  <c r="E27" i="3"/>
  <c r="N18" i="3"/>
  <c r="O18" i="3" s="1"/>
  <c r="L18" i="3"/>
  <c r="H18" i="3"/>
  <c r="F18" i="3"/>
  <c r="D18" i="3"/>
  <c r="E18" i="3" s="1"/>
  <c r="B18" i="3"/>
  <c r="O17" i="3"/>
  <c r="M17" i="3"/>
  <c r="K17" i="3"/>
  <c r="J17" i="3"/>
  <c r="I17" i="3"/>
  <c r="G17" i="3"/>
  <c r="E17" i="3"/>
  <c r="O16" i="3"/>
  <c r="M16" i="3"/>
  <c r="J16" i="3"/>
  <c r="K16" i="3" s="1"/>
  <c r="I16" i="3"/>
  <c r="G16" i="3"/>
  <c r="E16" i="3"/>
  <c r="O15" i="3"/>
  <c r="M15" i="3"/>
  <c r="J15" i="3"/>
  <c r="K15" i="3" s="1"/>
  <c r="I15" i="3"/>
  <c r="G15" i="3"/>
  <c r="E15" i="3"/>
  <c r="O14" i="3"/>
  <c r="M14" i="3"/>
  <c r="J14" i="3"/>
  <c r="K14" i="3" s="1"/>
  <c r="I14" i="3"/>
  <c r="G14" i="3"/>
  <c r="E14" i="3"/>
  <c r="O13" i="3"/>
  <c r="M13" i="3"/>
  <c r="J13" i="3"/>
  <c r="K13" i="3" s="1"/>
  <c r="I13" i="3"/>
  <c r="G13" i="3"/>
  <c r="E13" i="3"/>
  <c r="O12" i="3"/>
  <c r="M12" i="3"/>
  <c r="J12" i="3"/>
  <c r="K12" i="3" s="1"/>
  <c r="I12" i="3"/>
  <c r="G12" i="3"/>
  <c r="E12" i="3"/>
  <c r="O11" i="3"/>
  <c r="M11" i="3"/>
  <c r="J11" i="3"/>
  <c r="K11" i="3" s="1"/>
  <c r="I11" i="3"/>
  <c r="G11" i="3"/>
  <c r="E11" i="3"/>
  <c r="O10" i="3"/>
  <c r="M10" i="3"/>
  <c r="J10" i="3"/>
  <c r="K10" i="3" s="1"/>
  <c r="I10" i="3"/>
  <c r="G10" i="3"/>
  <c r="E10" i="3"/>
  <c r="O9" i="3"/>
  <c r="M9" i="3"/>
  <c r="J9" i="3"/>
  <c r="K9" i="3" s="1"/>
  <c r="I9" i="3"/>
  <c r="G9" i="3"/>
  <c r="E9" i="3"/>
  <c r="L57" i="4"/>
  <c r="H57" i="4"/>
  <c r="D57" i="4"/>
  <c r="C57" i="4"/>
  <c r="L55" i="4"/>
  <c r="K55" i="4"/>
  <c r="J55" i="4"/>
  <c r="I55" i="4"/>
  <c r="E55" i="4"/>
  <c r="L54" i="4"/>
  <c r="M54" i="4" s="1"/>
  <c r="K54" i="4"/>
  <c r="J54" i="4"/>
  <c r="I54" i="4"/>
  <c r="E54" i="4"/>
  <c r="L53" i="4"/>
  <c r="M53" i="4" s="1"/>
  <c r="K53" i="4"/>
  <c r="J53" i="4"/>
  <c r="I53" i="4"/>
  <c r="E53" i="4"/>
  <c r="L52" i="4"/>
  <c r="M52" i="4" s="1"/>
  <c r="K52" i="4"/>
  <c r="J52" i="4"/>
  <c r="I52" i="4"/>
  <c r="E52" i="4"/>
  <c r="L51" i="4"/>
  <c r="K51" i="4"/>
  <c r="J51" i="4"/>
  <c r="E51" i="4"/>
  <c r="M45" i="4"/>
  <c r="L45" i="4"/>
  <c r="K45" i="4"/>
  <c r="J45" i="4"/>
  <c r="I45" i="4"/>
  <c r="E45" i="4"/>
  <c r="L44" i="4"/>
  <c r="K44" i="4"/>
  <c r="M44" i="4" s="1"/>
  <c r="J44" i="4"/>
  <c r="I44" i="4"/>
  <c r="E44" i="4"/>
  <c r="M43" i="4"/>
  <c r="L43" i="4"/>
  <c r="K43" i="4"/>
  <c r="J43" i="4"/>
  <c r="I43" i="4"/>
  <c r="E43" i="4"/>
  <c r="L42" i="4"/>
  <c r="K42" i="4"/>
  <c r="J42" i="4"/>
  <c r="I42" i="4"/>
  <c r="E42" i="4"/>
  <c r="M41" i="4"/>
  <c r="L41" i="4"/>
  <c r="K41" i="4"/>
  <c r="J41" i="4"/>
  <c r="I41" i="4"/>
  <c r="G41" i="4"/>
  <c r="G51" i="4" s="1"/>
  <c r="E41" i="4"/>
  <c r="M30" i="4"/>
  <c r="L30" i="4"/>
  <c r="K30" i="4"/>
  <c r="J30" i="4"/>
  <c r="I30" i="4"/>
  <c r="E30" i="4"/>
  <c r="L29" i="4"/>
  <c r="K29" i="4"/>
  <c r="J29" i="4"/>
  <c r="I29" i="4"/>
  <c r="E29" i="4"/>
  <c r="L28" i="4"/>
  <c r="M28" i="4" s="1"/>
  <c r="K28" i="4"/>
  <c r="J28" i="4"/>
  <c r="I28" i="4"/>
  <c r="E28" i="4"/>
  <c r="L27" i="4"/>
  <c r="K27" i="4"/>
  <c r="J27" i="4"/>
  <c r="I27" i="4"/>
  <c r="E27" i="4"/>
  <c r="L26" i="4"/>
  <c r="M26" i="4" s="1"/>
  <c r="K26" i="4"/>
  <c r="J26" i="4"/>
  <c r="I26" i="4"/>
  <c r="E26" i="4"/>
  <c r="K16" i="4"/>
  <c r="H16" i="4"/>
  <c r="G16" i="4"/>
  <c r="F16" i="4"/>
  <c r="D16" i="4"/>
  <c r="C16" i="4"/>
  <c r="B16" i="4"/>
  <c r="L15" i="4"/>
  <c r="M15" i="4" s="1"/>
  <c r="B35" i="9" s="1"/>
  <c r="K15" i="4"/>
  <c r="J15" i="4"/>
  <c r="I15" i="4"/>
  <c r="B62" i="9" s="1"/>
  <c r="F62" i="9" s="1"/>
  <c r="E15" i="4"/>
  <c r="L14" i="4"/>
  <c r="M14" i="4" s="1"/>
  <c r="B34" i="9" s="1"/>
  <c r="K14" i="4"/>
  <c r="J14" i="4"/>
  <c r="I14" i="4"/>
  <c r="B61" i="9" s="1"/>
  <c r="E14" i="4"/>
  <c r="L13" i="4"/>
  <c r="M13" i="4" s="1"/>
  <c r="B33" i="9" s="1"/>
  <c r="K13" i="4"/>
  <c r="J13" i="4"/>
  <c r="I13" i="4"/>
  <c r="B60" i="9" s="1"/>
  <c r="F60" i="9" s="1"/>
  <c r="E13" i="4"/>
  <c r="M12" i="4"/>
  <c r="B32" i="9" s="1"/>
  <c r="L12" i="4"/>
  <c r="K12" i="4"/>
  <c r="J12" i="4"/>
  <c r="I12" i="4"/>
  <c r="B59" i="9" s="1"/>
  <c r="E12" i="4"/>
  <c r="L11" i="4"/>
  <c r="K11" i="4"/>
  <c r="J11" i="4"/>
  <c r="I11" i="4"/>
  <c r="B58" i="9" s="1"/>
  <c r="F58" i="9" s="1"/>
  <c r="E11" i="4"/>
  <c r="M10" i="4"/>
  <c r="B30" i="9" s="1"/>
  <c r="L10" i="4"/>
  <c r="K10" i="4"/>
  <c r="J10" i="4"/>
  <c r="I10" i="4"/>
  <c r="B57" i="9" s="1"/>
  <c r="F57" i="9" s="1"/>
  <c r="E10" i="4"/>
  <c r="L9" i="4"/>
  <c r="K9" i="4"/>
  <c r="J9" i="4"/>
  <c r="I9" i="4"/>
  <c r="B56" i="9" s="1"/>
  <c r="F56" i="9" s="1"/>
  <c r="E9" i="4"/>
  <c r="L8" i="4"/>
  <c r="M8" i="4" s="1"/>
  <c r="B28" i="9" s="1"/>
  <c r="K8" i="4"/>
  <c r="J8" i="4"/>
  <c r="I8" i="4"/>
  <c r="B55" i="9" s="1"/>
  <c r="E8" i="4"/>
  <c r="B41" i="9" s="1"/>
  <c r="F41" i="9" s="1"/>
  <c r="L7" i="4"/>
  <c r="M7" i="4" s="1"/>
  <c r="B27" i="9" s="1"/>
  <c r="K7" i="4"/>
  <c r="J7" i="4"/>
  <c r="I7" i="4"/>
  <c r="B54" i="9" s="1"/>
  <c r="F54" i="9" s="1"/>
  <c r="E7" i="4"/>
  <c r="I27" i="1"/>
  <c r="E27" i="1"/>
  <c r="I26" i="1"/>
  <c r="E26" i="1"/>
  <c r="I25" i="1"/>
  <c r="E25" i="1"/>
  <c r="I24" i="1"/>
  <c r="E24" i="1"/>
  <c r="G23" i="1"/>
  <c r="I23" i="1" s="1"/>
  <c r="E23" i="1"/>
  <c r="H15" i="1"/>
  <c r="G15" i="1"/>
  <c r="F15" i="1"/>
  <c r="D15" i="1"/>
  <c r="C15" i="1"/>
  <c r="E15" i="1" s="1"/>
  <c r="B15" i="1"/>
  <c r="I14" i="1"/>
  <c r="E14" i="1"/>
  <c r="I13" i="1"/>
  <c r="E13" i="1"/>
  <c r="I12" i="1"/>
  <c r="E12" i="1"/>
  <c r="I11" i="1"/>
  <c r="E11" i="1"/>
  <c r="I10" i="1"/>
  <c r="E10" i="1"/>
  <c r="I9" i="1"/>
  <c r="E9" i="1"/>
  <c r="I8" i="1"/>
  <c r="E8" i="1"/>
  <c r="I7" i="1"/>
  <c r="E7" i="1"/>
  <c r="I6" i="1"/>
  <c r="E6" i="1"/>
  <c r="E250" i="2"/>
  <c r="H249" i="2"/>
  <c r="G249" i="2"/>
  <c r="I248" i="2"/>
  <c r="B248" i="2"/>
  <c r="K247" i="2"/>
  <c r="C59" i="9" s="1"/>
  <c r="C247" i="2"/>
  <c r="F246" i="2"/>
  <c r="E246" i="2"/>
  <c r="G245" i="2"/>
  <c r="J244" i="2"/>
  <c r="I244" i="2"/>
  <c r="K243" i="2"/>
  <c r="C55" i="9" s="1"/>
  <c r="G55" i="9" s="1"/>
  <c r="D243" i="2"/>
  <c r="C243" i="2"/>
  <c r="E242" i="2"/>
  <c r="H234" i="2"/>
  <c r="G234" i="2"/>
  <c r="K233" i="2"/>
  <c r="J233" i="2"/>
  <c r="I233" i="2"/>
  <c r="I250" i="2" s="1"/>
  <c r="H233" i="2"/>
  <c r="G233" i="2"/>
  <c r="F233" i="2"/>
  <c r="F250" i="2" s="1"/>
  <c r="E233" i="2"/>
  <c r="D233" i="2"/>
  <c r="C233" i="2"/>
  <c r="B233" i="2"/>
  <c r="K232" i="2"/>
  <c r="K249" i="2" s="1"/>
  <c r="C61" i="9" s="1"/>
  <c r="G61" i="9" s="1"/>
  <c r="J232" i="2"/>
  <c r="I232" i="2"/>
  <c r="H232" i="2"/>
  <c r="G232" i="2"/>
  <c r="F232" i="2"/>
  <c r="E232" i="2"/>
  <c r="D232" i="2"/>
  <c r="C232" i="2"/>
  <c r="C249" i="2" s="1"/>
  <c r="B232" i="2"/>
  <c r="K231" i="2"/>
  <c r="J231" i="2"/>
  <c r="J248" i="2" s="1"/>
  <c r="I231" i="2"/>
  <c r="H231" i="2"/>
  <c r="G231" i="2"/>
  <c r="F231" i="2"/>
  <c r="E231" i="2"/>
  <c r="E248" i="2" s="1"/>
  <c r="D231" i="2"/>
  <c r="C231" i="2"/>
  <c r="B231" i="2"/>
  <c r="K230" i="2"/>
  <c r="J230" i="2"/>
  <c r="I230" i="2"/>
  <c r="H230" i="2"/>
  <c r="G230" i="2"/>
  <c r="G247" i="2" s="1"/>
  <c r="F230" i="2"/>
  <c r="E230" i="2"/>
  <c r="D230" i="2"/>
  <c r="D247" i="2" s="1"/>
  <c r="C230" i="2"/>
  <c r="B230" i="2"/>
  <c r="K229" i="2"/>
  <c r="J229" i="2"/>
  <c r="I229" i="2"/>
  <c r="I246" i="2" s="1"/>
  <c r="H229" i="2"/>
  <c r="G229" i="2"/>
  <c r="F229" i="2"/>
  <c r="E229" i="2"/>
  <c r="D229" i="2"/>
  <c r="C229" i="2"/>
  <c r="B229" i="2"/>
  <c r="K228" i="2"/>
  <c r="K245" i="2" s="1"/>
  <c r="C57" i="9" s="1"/>
  <c r="G57" i="9" s="1"/>
  <c r="J228" i="2"/>
  <c r="I228" i="2"/>
  <c r="H228" i="2"/>
  <c r="H245" i="2" s="1"/>
  <c r="G228" i="2"/>
  <c r="F228" i="2"/>
  <c r="E228" i="2"/>
  <c r="D228" i="2"/>
  <c r="C228" i="2"/>
  <c r="C245" i="2" s="1"/>
  <c r="B228" i="2"/>
  <c r="K227" i="2"/>
  <c r="J227" i="2"/>
  <c r="I227" i="2"/>
  <c r="H227" i="2"/>
  <c r="G227" i="2"/>
  <c r="F227" i="2"/>
  <c r="E227" i="2"/>
  <c r="E244" i="2" s="1"/>
  <c r="D227" i="2"/>
  <c r="C227" i="2"/>
  <c r="B227" i="2"/>
  <c r="B244" i="2" s="1"/>
  <c r="K226" i="2"/>
  <c r="K234" i="2" s="1"/>
  <c r="K251" i="2" s="1"/>
  <c r="C63" i="9" s="1"/>
  <c r="J226" i="2"/>
  <c r="I226" i="2"/>
  <c r="H226" i="2"/>
  <c r="G226" i="2"/>
  <c r="G243" i="2" s="1"/>
  <c r="F226" i="2"/>
  <c r="E226" i="2"/>
  <c r="D226" i="2"/>
  <c r="D234" i="2" s="1"/>
  <c r="C226" i="2"/>
  <c r="C234" i="2" s="1"/>
  <c r="C251" i="2" s="1"/>
  <c r="B226" i="2"/>
  <c r="K225" i="2"/>
  <c r="J225" i="2"/>
  <c r="I225" i="2"/>
  <c r="I234" i="2" s="1"/>
  <c r="H225" i="2"/>
  <c r="G225" i="2"/>
  <c r="F225" i="2"/>
  <c r="F234" i="2" s="1"/>
  <c r="E225" i="2"/>
  <c r="E234" i="2" s="1"/>
  <c r="D225" i="2"/>
  <c r="C225" i="2"/>
  <c r="B225" i="2"/>
  <c r="I222" i="2"/>
  <c r="E222" i="2"/>
  <c r="E221" i="2"/>
  <c r="G220" i="2"/>
  <c r="I219" i="2"/>
  <c r="K218" i="2"/>
  <c r="C218" i="2"/>
  <c r="E217" i="2"/>
  <c r="G216" i="2"/>
  <c r="I215" i="2"/>
  <c r="K214" i="2"/>
  <c r="C214" i="2"/>
  <c r="E212" i="2"/>
  <c r="K211" i="2"/>
  <c r="K222" i="2" s="1"/>
  <c r="J211" i="2"/>
  <c r="J222" i="2" s="1"/>
  <c r="I211" i="2"/>
  <c r="H211" i="2"/>
  <c r="H222" i="2" s="1"/>
  <c r="G211" i="2"/>
  <c r="G222" i="2" s="1"/>
  <c r="F211" i="2"/>
  <c r="F222" i="2" s="1"/>
  <c r="E211" i="2"/>
  <c r="D211" i="2"/>
  <c r="D222" i="2" s="1"/>
  <c r="C211" i="2"/>
  <c r="C222" i="2" s="1"/>
  <c r="B211" i="2"/>
  <c r="B222" i="2" s="1"/>
  <c r="K210" i="2"/>
  <c r="K221" i="2" s="1"/>
  <c r="J210" i="2"/>
  <c r="J221" i="2" s="1"/>
  <c r="I210" i="2"/>
  <c r="I221" i="2" s="1"/>
  <c r="H210" i="2"/>
  <c r="H221" i="2" s="1"/>
  <c r="G210" i="2"/>
  <c r="G221" i="2" s="1"/>
  <c r="F210" i="2"/>
  <c r="F221" i="2" s="1"/>
  <c r="E210" i="2"/>
  <c r="D210" i="2"/>
  <c r="D221" i="2" s="1"/>
  <c r="C210" i="2"/>
  <c r="C221" i="2" s="1"/>
  <c r="B210" i="2"/>
  <c r="B221" i="2" s="1"/>
  <c r="K209" i="2"/>
  <c r="K220" i="2" s="1"/>
  <c r="J209" i="2"/>
  <c r="J220" i="2" s="1"/>
  <c r="I209" i="2"/>
  <c r="I220" i="2" s="1"/>
  <c r="H209" i="2"/>
  <c r="H220" i="2" s="1"/>
  <c r="G209" i="2"/>
  <c r="F209" i="2"/>
  <c r="F220" i="2" s="1"/>
  <c r="E209" i="2"/>
  <c r="E220" i="2" s="1"/>
  <c r="D209" i="2"/>
  <c r="D220" i="2" s="1"/>
  <c r="C209" i="2"/>
  <c r="C220" i="2" s="1"/>
  <c r="B209" i="2"/>
  <c r="B220" i="2" s="1"/>
  <c r="K208" i="2"/>
  <c r="K219" i="2" s="1"/>
  <c r="J208" i="2"/>
  <c r="J219" i="2" s="1"/>
  <c r="I208" i="2"/>
  <c r="H208" i="2"/>
  <c r="H219" i="2" s="1"/>
  <c r="G208" i="2"/>
  <c r="G219" i="2" s="1"/>
  <c r="F208" i="2"/>
  <c r="F219" i="2" s="1"/>
  <c r="E208" i="2"/>
  <c r="E219" i="2" s="1"/>
  <c r="D208" i="2"/>
  <c r="D219" i="2" s="1"/>
  <c r="C208" i="2"/>
  <c r="C219" i="2" s="1"/>
  <c r="B208" i="2"/>
  <c r="B219" i="2" s="1"/>
  <c r="K207" i="2"/>
  <c r="J207" i="2"/>
  <c r="J218" i="2" s="1"/>
  <c r="I207" i="2"/>
  <c r="I218" i="2" s="1"/>
  <c r="H207" i="2"/>
  <c r="H218" i="2" s="1"/>
  <c r="G207" i="2"/>
  <c r="G218" i="2" s="1"/>
  <c r="F207" i="2"/>
  <c r="F218" i="2" s="1"/>
  <c r="E207" i="2"/>
  <c r="E218" i="2" s="1"/>
  <c r="D207" i="2"/>
  <c r="D218" i="2" s="1"/>
  <c r="C207" i="2"/>
  <c r="B207" i="2"/>
  <c r="B218" i="2" s="1"/>
  <c r="K206" i="2"/>
  <c r="K217" i="2" s="1"/>
  <c r="J206" i="2"/>
  <c r="J217" i="2" s="1"/>
  <c r="I206" i="2"/>
  <c r="I217" i="2" s="1"/>
  <c r="H206" i="2"/>
  <c r="H217" i="2" s="1"/>
  <c r="G206" i="2"/>
  <c r="G217" i="2" s="1"/>
  <c r="F206" i="2"/>
  <c r="F217" i="2" s="1"/>
  <c r="E206" i="2"/>
  <c r="D206" i="2"/>
  <c r="D217" i="2" s="1"/>
  <c r="C206" i="2"/>
  <c r="C217" i="2" s="1"/>
  <c r="B206" i="2"/>
  <c r="B217" i="2" s="1"/>
  <c r="K205" i="2"/>
  <c r="K216" i="2" s="1"/>
  <c r="J205" i="2"/>
  <c r="J216" i="2" s="1"/>
  <c r="I205" i="2"/>
  <c r="I216" i="2" s="1"/>
  <c r="H205" i="2"/>
  <c r="H216" i="2" s="1"/>
  <c r="G205" i="2"/>
  <c r="F205" i="2"/>
  <c r="F216" i="2" s="1"/>
  <c r="E205" i="2"/>
  <c r="E216" i="2" s="1"/>
  <c r="D205" i="2"/>
  <c r="D216" i="2" s="1"/>
  <c r="C205" i="2"/>
  <c r="C216" i="2" s="1"/>
  <c r="B205" i="2"/>
  <c r="B216" i="2" s="1"/>
  <c r="K204" i="2"/>
  <c r="K215" i="2" s="1"/>
  <c r="J204" i="2"/>
  <c r="J215" i="2" s="1"/>
  <c r="I204" i="2"/>
  <c r="I212" i="2" s="1"/>
  <c r="H204" i="2"/>
  <c r="H215" i="2" s="1"/>
  <c r="G204" i="2"/>
  <c r="G215" i="2" s="1"/>
  <c r="F204" i="2"/>
  <c r="F215" i="2" s="1"/>
  <c r="E204" i="2"/>
  <c r="E215" i="2" s="1"/>
  <c r="D204" i="2"/>
  <c r="D212" i="2" s="1"/>
  <c r="D251" i="2" s="1"/>
  <c r="C204" i="2"/>
  <c r="C215" i="2" s="1"/>
  <c r="B204" i="2"/>
  <c r="B215" i="2" s="1"/>
  <c r="K203" i="2"/>
  <c r="K212" i="2" s="1"/>
  <c r="J203" i="2"/>
  <c r="J212" i="2" s="1"/>
  <c r="I203" i="2"/>
  <c r="I214" i="2" s="1"/>
  <c r="H203" i="2"/>
  <c r="H214" i="2" s="1"/>
  <c r="G203" i="2"/>
  <c r="G212" i="2" s="1"/>
  <c r="F203" i="2"/>
  <c r="F212" i="2" s="1"/>
  <c r="E203" i="2"/>
  <c r="E214" i="2" s="1"/>
  <c r="D203" i="2"/>
  <c r="D214" i="2" s="1"/>
  <c r="C203" i="2"/>
  <c r="C212" i="2" s="1"/>
  <c r="B203" i="2"/>
  <c r="B212" i="2" s="1"/>
  <c r="K191" i="2"/>
  <c r="C48" i="9" s="1"/>
  <c r="G48" i="9" s="1"/>
  <c r="J191" i="2"/>
  <c r="I191" i="2"/>
  <c r="H191" i="2"/>
  <c r="G191" i="2"/>
  <c r="F191" i="2"/>
  <c r="E191" i="2"/>
  <c r="D191" i="2"/>
  <c r="C191" i="2"/>
  <c r="B191" i="2"/>
  <c r="K190" i="2"/>
  <c r="J190" i="2"/>
  <c r="I190" i="2"/>
  <c r="H190" i="2"/>
  <c r="G190" i="2"/>
  <c r="F190" i="2"/>
  <c r="E190" i="2"/>
  <c r="D190" i="2"/>
  <c r="C190" i="2"/>
  <c r="B190" i="2"/>
  <c r="K189" i="2"/>
  <c r="C46" i="9" s="1"/>
  <c r="G46" i="9" s="1"/>
  <c r="J189" i="2"/>
  <c r="I189" i="2"/>
  <c r="H189" i="2"/>
  <c r="G189" i="2"/>
  <c r="F189" i="2"/>
  <c r="E189" i="2"/>
  <c r="D189" i="2"/>
  <c r="C189" i="2"/>
  <c r="B189" i="2"/>
  <c r="K188" i="2"/>
  <c r="J188" i="2"/>
  <c r="I188" i="2"/>
  <c r="H188" i="2"/>
  <c r="G188" i="2"/>
  <c r="F188" i="2"/>
  <c r="E188" i="2"/>
  <c r="D188" i="2"/>
  <c r="C188" i="2"/>
  <c r="B188" i="2"/>
  <c r="K187" i="2"/>
  <c r="C44" i="9" s="1"/>
  <c r="G44" i="9" s="1"/>
  <c r="J187" i="2"/>
  <c r="I187" i="2"/>
  <c r="H187" i="2"/>
  <c r="G187" i="2"/>
  <c r="F187" i="2"/>
  <c r="E187" i="2"/>
  <c r="D187" i="2"/>
  <c r="C187" i="2"/>
  <c r="B187" i="2"/>
  <c r="K186" i="2"/>
  <c r="J186" i="2"/>
  <c r="I186" i="2"/>
  <c r="H186" i="2"/>
  <c r="G186" i="2"/>
  <c r="F186" i="2"/>
  <c r="E186" i="2"/>
  <c r="D186" i="2"/>
  <c r="C186" i="2"/>
  <c r="B186" i="2"/>
  <c r="K185" i="2"/>
  <c r="C42" i="9" s="1"/>
  <c r="G42" i="9" s="1"/>
  <c r="J185" i="2"/>
  <c r="I185" i="2"/>
  <c r="H185" i="2"/>
  <c r="G185" i="2"/>
  <c r="F185" i="2"/>
  <c r="E185" i="2"/>
  <c r="D185" i="2"/>
  <c r="C185" i="2"/>
  <c r="B185" i="2"/>
  <c r="K184" i="2"/>
  <c r="J184" i="2"/>
  <c r="I184" i="2"/>
  <c r="H184" i="2"/>
  <c r="G184" i="2"/>
  <c r="F184" i="2"/>
  <c r="E184" i="2"/>
  <c r="D184" i="2"/>
  <c r="C184" i="2"/>
  <c r="B184" i="2"/>
  <c r="K183" i="2"/>
  <c r="C40" i="9" s="1"/>
  <c r="G40" i="9" s="1"/>
  <c r="J183" i="2"/>
  <c r="I183" i="2"/>
  <c r="H183" i="2"/>
  <c r="G183" i="2"/>
  <c r="F183" i="2"/>
  <c r="E183" i="2"/>
  <c r="D183" i="2"/>
  <c r="C183" i="2"/>
  <c r="B183" i="2"/>
  <c r="K175" i="2"/>
  <c r="J175" i="2"/>
  <c r="J192" i="2" s="1"/>
  <c r="I175" i="2"/>
  <c r="I192" i="2" s="1"/>
  <c r="H175" i="2"/>
  <c r="H192" i="2" s="1"/>
  <c r="G175" i="2"/>
  <c r="F175" i="2"/>
  <c r="F192" i="2" s="1"/>
  <c r="E175" i="2"/>
  <c r="E192" i="2" s="1"/>
  <c r="D175" i="2"/>
  <c r="C175" i="2"/>
  <c r="B175" i="2"/>
  <c r="B192" i="2" s="1"/>
  <c r="K163" i="2"/>
  <c r="J163" i="2"/>
  <c r="I163" i="2"/>
  <c r="H163" i="2"/>
  <c r="G163" i="2"/>
  <c r="F163" i="2"/>
  <c r="E163" i="2"/>
  <c r="D163" i="2"/>
  <c r="C163" i="2"/>
  <c r="B163" i="2"/>
  <c r="K162" i="2"/>
  <c r="J162" i="2"/>
  <c r="I162" i="2"/>
  <c r="H162" i="2"/>
  <c r="G162" i="2"/>
  <c r="F162" i="2"/>
  <c r="E162" i="2"/>
  <c r="D162" i="2"/>
  <c r="C162" i="2"/>
  <c r="B162" i="2"/>
  <c r="K161" i="2"/>
  <c r="J161" i="2"/>
  <c r="I161" i="2"/>
  <c r="H161" i="2"/>
  <c r="G161" i="2"/>
  <c r="F161" i="2"/>
  <c r="E161" i="2"/>
  <c r="D161" i="2"/>
  <c r="C161" i="2"/>
  <c r="B161" i="2"/>
  <c r="K160" i="2"/>
  <c r="J160" i="2"/>
  <c r="I160" i="2"/>
  <c r="H160" i="2"/>
  <c r="G160" i="2"/>
  <c r="F160" i="2"/>
  <c r="E160" i="2"/>
  <c r="D160" i="2"/>
  <c r="C160" i="2"/>
  <c r="B160" i="2"/>
  <c r="K159" i="2"/>
  <c r="J159" i="2"/>
  <c r="I159" i="2"/>
  <c r="H159" i="2"/>
  <c r="G159" i="2"/>
  <c r="F159" i="2"/>
  <c r="E159" i="2"/>
  <c r="D159" i="2"/>
  <c r="C159" i="2"/>
  <c r="B159" i="2"/>
  <c r="K158" i="2"/>
  <c r="J158" i="2"/>
  <c r="I158" i="2"/>
  <c r="H158" i="2"/>
  <c r="G158" i="2"/>
  <c r="F158" i="2"/>
  <c r="E158" i="2"/>
  <c r="D158" i="2"/>
  <c r="C158" i="2"/>
  <c r="B158" i="2"/>
  <c r="K157" i="2"/>
  <c r="J157" i="2"/>
  <c r="I157" i="2"/>
  <c r="H157" i="2"/>
  <c r="G157" i="2"/>
  <c r="F157" i="2"/>
  <c r="E157" i="2"/>
  <c r="D157" i="2"/>
  <c r="C157" i="2"/>
  <c r="B157" i="2"/>
  <c r="K156" i="2"/>
  <c r="K164" i="2" s="1"/>
  <c r="J156" i="2"/>
  <c r="I156" i="2"/>
  <c r="H156" i="2"/>
  <c r="G156" i="2"/>
  <c r="F156" i="2"/>
  <c r="E156" i="2"/>
  <c r="D156" i="2"/>
  <c r="C156" i="2"/>
  <c r="C164" i="2" s="1"/>
  <c r="B156" i="2"/>
  <c r="K155" i="2"/>
  <c r="J155" i="2"/>
  <c r="J164" i="2" s="1"/>
  <c r="I155" i="2"/>
  <c r="I164" i="2" s="1"/>
  <c r="H155" i="2"/>
  <c r="G155" i="2"/>
  <c r="G164" i="2" s="1"/>
  <c r="F155" i="2"/>
  <c r="F164" i="2" s="1"/>
  <c r="E155" i="2"/>
  <c r="E164" i="2" s="1"/>
  <c r="D155" i="2"/>
  <c r="C155" i="2"/>
  <c r="B155" i="2"/>
  <c r="B164" i="2" s="1"/>
  <c r="K153" i="2"/>
  <c r="J153" i="2"/>
  <c r="I153" i="2"/>
  <c r="H153" i="2"/>
  <c r="G153" i="2"/>
  <c r="F153" i="2"/>
  <c r="E153" i="2"/>
  <c r="D153" i="2"/>
  <c r="D192" i="2" s="1"/>
  <c r="C153" i="2"/>
  <c r="B153" i="2"/>
  <c r="K133" i="2"/>
  <c r="C35" i="9" s="1"/>
  <c r="J133" i="2"/>
  <c r="I133" i="2"/>
  <c r="H133" i="2"/>
  <c r="G133" i="2"/>
  <c r="F133" i="2"/>
  <c r="E133" i="2"/>
  <c r="D133" i="2"/>
  <c r="C133" i="2"/>
  <c r="B133" i="2"/>
  <c r="K132" i="2"/>
  <c r="C34" i="9" s="1"/>
  <c r="J132" i="2"/>
  <c r="I132" i="2"/>
  <c r="H132" i="2"/>
  <c r="G132" i="2"/>
  <c r="F132" i="2"/>
  <c r="E132" i="2"/>
  <c r="D132" i="2"/>
  <c r="C132" i="2"/>
  <c r="B132" i="2"/>
  <c r="K131" i="2"/>
  <c r="C33" i="9" s="1"/>
  <c r="J131" i="2"/>
  <c r="I131" i="2"/>
  <c r="H131" i="2"/>
  <c r="G131" i="2"/>
  <c r="F131" i="2"/>
  <c r="E131" i="2"/>
  <c r="D131" i="2"/>
  <c r="C131" i="2"/>
  <c r="B131" i="2"/>
  <c r="K130" i="2"/>
  <c r="C32" i="9" s="1"/>
  <c r="J130" i="2"/>
  <c r="I130" i="2"/>
  <c r="H130" i="2"/>
  <c r="G130" i="2"/>
  <c r="F130" i="2"/>
  <c r="E130" i="2"/>
  <c r="D130" i="2"/>
  <c r="C130" i="2"/>
  <c r="B130" i="2"/>
  <c r="K129" i="2"/>
  <c r="C31" i="9" s="1"/>
  <c r="J129" i="2"/>
  <c r="I129" i="2"/>
  <c r="H129" i="2"/>
  <c r="G129" i="2"/>
  <c r="F129" i="2"/>
  <c r="E129" i="2"/>
  <c r="D129" i="2"/>
  <c r="C129" i="2"/>
  <c r="B129" i="2"/>
  <c r="K128" i="2"/>
  <c r="C30" i="9" s="1"/>
  <c r="J128" i="2"/>
  <c r="I128" i="2"/>
  <c r="H128" i="2"/>
  <c r="G128" i="2"/>
  <c r="F128" i="2"/>
  <c r="E128" i="2"/>
  <c r="D128" i="2"/>
  <c r="C128" i="2"/>
  <c r="B128" i="2"/>
  <c r="K127" i="2"/>
  <c r="C29" i="9" s="1"/>
  <c r="J127" i="2"/>
  <c r="I127" i="2"/>
  <c r="H127" i="2"/>
  <c r="G127" i="2"/>
  <c r="F127" i="2"/>
  <c r="E127" i="2"/>
  <c r="D127" i="2"/>
  <c r="C127" i="2"/>
  <c r="B127" i="2"/>
  <c r="K126" i="2"/>
  <c r="C28" i="9" s="1"/>
  <c r="J126" i="2"/>
  <c r="I126" i="2"/>
  <c r="H126" i="2"/>
  <c r="G126" i="2"/>
  <c r="F126" i="2"/>
  <c r="E126" i="2"/>
  <c r="D126" i="2"/>
  <c r="C126" i="2"/>
  <c r="B126" i="2"/>
  <c r="K125" i="2"/>
  <c r="C27" i="9" s="1"/>
  <c r="J125" i="2"/>
  <c r="I125" i="2"/>
  <c r="H125" i="2"/>
  <c r="G125" i="2"/>
  <c r="F125" i="2"/>
  <c r="E125" i="2"/>
  <c r="D125" i="2"/>
  <c r="C125" i="2"/>
  <c r="B125" i="2"/>
  <c r="K119" i="2"/>
  <c r="L120" i="2" s="1"/>
  <c r="G119" i="2"/>
  <c r="C119" i="2"/>
  <c r="K118" i="2"/>
  <c r="L118" i="2" s="1"/>
  <c r="J118" i="2"/>
  <c r="I118" i="2"/>
  <c r="H118" i="2"/>
  <c r="G118" i="2"/>
  <c r="F118" i="2"/>
  <c r="E118" i="2"/>
  <c r="D118" i="2"/>
  <c r="C118" i="2"/>
  <c r="B118" i="2"/>
  <c r="K117" i="2"/>
  <c r="J117" i="2"/>
  <c r="I117" i="2"/>
  <c r="H117" i="2"/>
  <c r="G117" i="2"/>
  <c r="F117" i="2"/>
  <c r="E117" i="2"/>
  <c r="D117" i="2"/>
  <c r="C117" i="2"/>
  <c r="B117" i="2"/>
  <c r="L117" i="2" s="1"/>
  <c r="L116" i="2"/>
  <c r="K116" i="2"/>
  <c r="J116" i="2"/>
  <c r="I116" i="2"/>
  <c r="H116" i="2"/>
  <c r="G116" i="2"/>
  <c r="F116" i="2"/>
  <c r="E116" i="2"/>
  <c r="D116" i="2"/>
  <c r="C116" i="2"/>
  <c r="B116" i="2"/>
  <c r="K115" i="2"/>
  <c r="L115" i="2" s="1"/>
  <c r="J115" i="2"/>
  <c r="I115" i="2"/>
  <c r="H115" i="2"/>
  <c r="G115" i="2"/>
  <c r="F115" i="2"/>
  <c r="E115" i="2"/>
  <c r="D115" i="2"/>
  <c r="C115" i="2"/>
  <c r="B115" i="2"/>
  <c r="K114" i="2"/>
  <c r="L114" i="2" s="1"/>
  <c r="J114" i="2"/>
  <c r="I114" i="2"/>
  <c r="H114" i="2"/>
  <c r="G114" i="2"/>
  <c r="F114" i="2"/>
  <c r="E114" i="2"/>
  <c r="D114" i="2"/>
  <c r="C114" i="2"/>
  <c r="B114" i="2"/>
  <c r="K113" i="2"/>
  <c r="J113" i="2"/>
  <c r="I113" i="2"/>
  <c r="H113" i="2"/>
  <c r="G113" i="2"/>
  <c r="F113" i="2"/>
  <c r="E113" i="2"/>
  <c r="D113" i="2"/>
  <c r="C113" i="2"/>
  <c r="B113" i="2"/>
  <c r="L113" i="2" s="1"/>
  <c r="L112" i="2"/>
  <c r="K112" i="2"/>
  <c r="J112" i="2"/>
  <c r="I112" i="2"/>
  <c r="H112" i="2"/>
  <c r="G112" i="2"/>
  <c r="F112" i="2"/>
  <c r="E112" i="2"/>
  <c r="D112" i="2"/>
  <c r="C112" i="2"/>
  <c r="B112" i="2"/>
  <c r="K111" i="2"/>
  <c r="L111" i="2" s="1"/>
  <c r="J111" i="2"/>
  <c r="I111" i="2"/>
  <c r="H111" i="2"/>
  <c r="G111" i="2"/>
  <c r="F111" i="2"/>
  <c r="E111" i="2"/>
  <c r="D111" i="2"/>
  <c r="C111" i="2"/>
  <c r="B111" i="2"/>
  <c r="K110" i="2"/>
  <c r="L110" i="2" s="1"/>
  <c r="J110" i="2"/>
  <c r="I110" i="2"/>
  <c r="H110" i="2"/>
  <c r="G110" i="2"/>
  <c r="F110" i="2"/>
  <c r="E110" i="2"/>
  <c r="D110" i="2"/>
  <c r="C110" i="2"/>
  <c r="B110" i="2"/>
  <c r="D107" i="2"/>
  <c r="K106" i="2"/>
  <c r="L106" i="2" s="1"/>
  <c r="J106" i="2"/>
  <c r="G106" i="2"/>
  <c r="F106" i="2"/>
  <c r="C106" i="2"/>
  <c r="B106" i="2"/>
  <c r="K105" i="2"/>
  <c r="J105" i="2"/>
  <c r="G105" i="2"/>
  <c r="F105" i="2"/>
  <c r="C105" i="2"/>
  <c r="B105" i="2"/>
  <c r="J104" i="2"/>
  <c r="I104" i="2"/>
  <c r="F104" i="2"/>
  <c r="E104" i="2"/>
  <c r="B104" i="2"/>
  <c r="D103" i="2"/>
  <c r="K102" i="2"/>
  <c r="L102" i="2" s="1"/>
  <c r="J102" i="2"/>
  <c r="G102" i="2"/>
  <c r="F102" i="2"/>
  <c r="C102" i="2"/>
  <c r="B102" i="2"/>
  <c r="K101" i="2"/>
  <c r="J101" i="2"/>
  <c r="G101" i="2"/>
  <c r="F101" i="2"/>
  <c r="C101" i="2"/>
  <c r="B101" i="2"/>
  <c r="J100" i="2"/>
  <c r="I100" i="2"/>
  <c r="F100" i="2"/>
  <c r="E100" i="2"/>
  <c r="B100" i="2"/>
  <c r="D99" i="2"/>
  <c r="L91" i="2"/>
  <c r="N90" i="2"/>
  <c r="K90" i="2"/>
  <c r="K134" i="2" s="1"/>
  <c r="C36" i="9" s="1"/>
  <c r="J90" i="2"/>
  <c r="J119" i="2" s="1"/>
  <c r="I90" i="2"/>
  <c r="H90" i="2"/>
  <c r="H134" i="2" s="1"/>
  <c r="G90" i="2"/>
  <c r="G134" i="2" s="1"/>
  <c r="F90" i="2"/>
  <c r="F119" i="2" s="1"/>
  <c r="E90" i="2"/>
  <c r="D90" i="2"/>
  <c r="D134" i="2" s="1"/>
  <c r="C90" i="2"/>
  <c r="C134" i="2" s="1"/>
  <c r="B90" i="2"/>
  <c r="B119" i="2" s="1"/>
  <c r="O89" i="2"/>
  <c r="N89" i="2"/>
  <c r="L89" i="2"/>
  <c r="M89" i="2" s="1"/>
  <c r="O88" i="2"/>
  <c r="N88" i="2"/>
  <c r="L88" i="2"/>
  <c r="M88" i="2" s="1"/>
  <c r="O87" i="2"/>
  <c r="N87" i="2"/>
  <c r="L87" i="2"/>
  <c r="M87" i="2" s="1"/>
  <c r="O86" i="2"/>
  <c r="N86" i="2"/>
  <c r="L86" i="2"/>
  <c r="M86" i="2" s="1"/>
  <c r="O85" i="2"/>
  <c r="N85" i="2"/>
  <c r="L85" i="2"/>
  <c r="M85" i="2" s="1"/>
  <c r="O84" i="2"/>
  <c r="N84" i="2"/>
  <c r="L84" i="2"/>
  <c r="M84" i="2" s="1"/>
  <c r="O83" i="2"/>
  <c r="N83" i="2"/>
  <c r="L83" i="2"/>
  <c r="M83" i="2" s="1"/>
  <c r="O82" i="2"/>
  <c r="N82" i="2"/>
  <c r="L82" i="2"/>
  <c r="M82" i="2" s="1"/>
  <c r="O81" i="2"/>
  <c r="N81" i="2"/>
  <c r="L81" i="2"/>
  <c r="M81" i="2" s="1"/>
  <c r="L78" i="2"/>
  <c r="M78" i="2" s="1"/>
  <c r="K78" i="2"/>
  <c r="K107" i="2" s="1"/>
  <c r="J78" i="2"/>
  <c r="J107" i="2" s="1"/>
  <c r="I78" i="2"/>
  <c r="I107" i="2" s="1"/>
  <c r="H78" i="2"/>
  <c r="H107" i="2" s="1"/>
  <c r="G78" i="2"/>
  <c r="G107" i="2" s="1"/>
  <c r="F78" i="2"/>
  <c r="F107" i="2" s="1"/>
  <c r="E78" i="2"/>
  <c r="E107" i="2" s="1"/>
  <c r="D78" i="2"/>
  <c r="C78" i="2"/>
  <c r="C107" i="2" s="1"/>
  <c r="B78" i="2"/>
  <c r="B107" i="2" s="1"/>
  <c r="L77" i="2"/>
  <c r="M77" i="2" s="1"/>
  <c r="K77" i="2"/>
  <c r="J77" i="2"/>
  <c r="I77" i="2"/>
  <c r="I106" i="2" s="1"/>
  <c r="H77" i="2"/>
  <c r="H106" i="2" s="1"/>
  <c r="G77" i="2"/>
  <c r="F77" i="2"/>
  <c r="E77" i="2"/>
  <c r="E106" i="2" s="1"/>
  <c r="D77" i="2"/>
  <c r="D106" i="2" s="1"/>
  <c r="C77" i="2"/>
  <c r="B77" i="2"/>
  <c r="L76" i="2"/>
  <c r="M76" i="2" s="1"/>
  <c r="K76" i="2"/>
  <c r="J76" i="2"/>
  <c r="I76" i="2"/>
  <c r="I105" i="2" s="1"/>
  <c r="H76" i="2"/>
  <c r="H105" i="2" s="1"/>
  <c r="G76" i="2"/>
  <c r="F76" i="2"/>
  <c r="E76" i="2"/>
  <c r="E105" i="2" s="1"/>
  <c r="D76" i="2"/>
  <c r="D105" i="2" s="1"/>
  <c r="C76" i="2"/>
  <c r="B76" i="2"/>
  <c r="L75" i="2"/>
  <c r="M75" i="2" s="1"/>
  <c r="K75" i="2"/>
  <c r="K104" i="2" s="1"/>
  <c r="L104" i="2" s="1"/>
  <c r="J75" i="2"/>
  <c r="I75" i="2"/>
  <c r="H75" i="2"/>
  <c r="H104" i="2" s="1"/>
  <c r="G75" i="2"/>
  <c r="G104" i="2" s="1"/>
  <c r="F75" i="2"/>
  <c r="E75" i="2"/>
  <c r="D75" i="2"/>
  <c r="D104" i="2" s="1"/>
  <c r="C75" i="2"/>
  <c r="C104" i="2" s="1"/>
  <c r="B75" i="2"/>
  <c r="L74" i="2"/>
  <c r="M74" i="2" s="1"/>
  <c r="K74" i="2"/>
  <c r="K103" i="2" s="1"/>
  <c r="L103" i="2" s="1"/>
  <c r="J74" i="2"/>
  <c r="J103" i="2" s="1"/>
  <c r="I74" i="2"/>
  <c r="I103" i="2" s="1"/>
  <c r="H74" i="2"/>
  <c r="H103" i="2" s="1"/>
  <c r="G74" i="2"/>
  <c r="G103" i="2" s="1"/>
  <c r="F74" i="2"/>
  <c r="F103" i="2" s="1"/>
  <c r="E74" i="2"/>
  <c r="E103" i="2" s="1"/>
  <c r="D74" i="2"/>
  <c r="C74" i="2"/>
  <c r="C103" i="2" s="1"/>
  <c r="B74" i="2"/>
  <c r="B103" i="2" s="1"/>
  <c r="L73" i="2"/>
  <c r="M73" i="2" s="1"/>
  <c r="K73" i="2"/>
  <c r="J73" i="2"/>
  <c r="I73" i="2"/>
  <c r="I102" i="2" s="1"/>
  <c r="H73" i="2"/>
  <c r="H102" i="2" s="1"/>
  <c r="G73" i="2"/>
  <c r="F73" i="2"/>
  <c r="E73" i="2"/>
  <c r="E102" i="2" s="1"/>
  <c r="D73" i="2"/>
  <c r="D102" i="2" s="1"/>
  <c r="C73" i="2"/>
  <c r="B73" i="2"/>
  <c r="L72" i="2"/>
  <c r="M72" i="2" s="1"/>
  <c r="K72" i="2"/>
  <c r="J72" i="2"/>
  <c r="I72" i="2"/>
  <c r="I101" i="2" s="1"/>
  <c r="H72" i="2"/>
  <c r="H101" i="2" s="1"/>
  <c r="G72" i="2"/>
  <c r="F72" i="2"/>
  <c r="E72" i="2"/>
  <c r="E101" i="2" s="1"/>
  <c r="D72" i="2"/>
  <c r="D101" i="2" s="1"/>
  <c r="C72" i="2"/>
  <c r="B72" i="2"/>
  <c r="L71" i="2"/>
  <c r="M71" i="2" s="1"/>
  <c r="K71" i="2"/>
  <c r="K100" i="2" s="1"/>
  <c r="L100" i="2" s="1"/>
  <c r="J71" i="2"/>
  <c r="I71" i="2"/>
  <c r="H71" i="2"/>
  <c r="H100" i="2" s="1"/>
  <c r="G71" i="2"/>
  <c r="G100" i="2" s="1"/>
  <c r="F71" i="2"/>
  <c r="E71" i="2"/>
  <c r="D71" i="2"/>
  <c r="D100" i="2" s="1"/>
  <c r="C71" i="2"/>
  <c r="C100" i="2" s="1"/>
  <c r="B71" i="2"/>
  <c r="L70" i="2"/>
  <c r="M70" i="2" s="1"/>
  <c r="K70" i="2"/>
  <c r="K99" i="2" s="1"/>
  <c r="L99" i="2" s="1"/>
  <c r="J70" i="2"/>
  <c r="J99" i="2" s="1"/>
  <c r="I70" i="2"/>
  <c r="I99" i="2" s="1"/>
  <c r="H70" i="2"/>
  <c r="H99" i="2" s="1"/>
  <c r="G70" i="2"/>
  <c r="G99" i="2" s="1"/>
  <c r="F70" i="2"/>
  <c r="F99" i="2" s="1"/>
  <c r="E70" i="2"/>
  <c r="E99" i="2" s="1"/>
  <c r="D70" i="2"/>
  <c r="D79" i="2" s="1"/>
  <c r="C70" i="2"/>
  <c r="C99" i="2" s="1"/>
  <c r="B70" i="2"/>
  <c r="B99" i="2" s="1"/>
  <c r="O68" i="2"/>
  <c r="L68" i="2"/>
  <c r="K68" i="2"/>
  <c r="J68" i="2"/>
  <c r="I68" i="2"/>
  <c r="H68" i="2"/>
  <c r="G68" i="2"/>
  <c r="F68" i="2"/>
  <c r="E68" i="2"/>
  <c r="D68" i="2"/>
  <c r="C68" i="2"/>
  <c r="B68" i="2"/>
  <c r="L67" i="2"/>
  <c r="M67" i="2" s="1"/>
  <c r="M66" i="2"/>
  <c r="L66" i="2"/>
  <c r="L65" i="2"/>
  <c r="M65" i="2" s="1"/>
  <c r="M64" i="2"/>
  <c r="L64" i="2"/>
  <c r="L63" i="2"/>
  <c r="M63" i="2" s="1"/>
  <c r="M62" i="2"/>
  <c r="L62" i="2"/>
  <c r="L61" i="2"/>
  <c r="M61" i="2" s="1"/>
  <c r="M60" i="2"/>
  <c r="L60" i="2"/>
  <c r="L59" i="2"/>
  <c r="M59" i="2" s="1"/>
  <c r="L51" i="2"/>
  <c r="K51" i="2"/>
  <c r="J51" i="2"/>
  <c r="I51" i="2"/>
  <c r="H51" i="2"/>
  <c r="G51" i="2"/>
  <c r="F51" i="2"/>
  <c r="E51" i="2"/>
  <c r="D51" i="2"/>
  <c r="C51" i="2"/>
  <c r="B51" i="2"/>
  <c r="K50" i="2"/>
  <c r="L50" i="2" s="1"/>
  <c r="J50" i="2"/>
  <c r="I50" i="2"/>
  <c r="H50" i="2"/>
  <c r="G50" i="2"/>
  <c r="F50" i="2"/>
  <c r="E50" i="2"/>
  <c r="D50" i="2"/>
  <c r="C50" i="2"/>
  <c r="B50" i="2"/>
  <c r="K49" i="2"/>
  <c r="L49" i="2" s="1"/>
  <c r="J49" i="2"/>
  <c r="I49" i="2"/>
  <c r="H49" i="2"/>
  <c r="G49" i="2"/>
  <c r="F49" i="2"/>
  <c r="E49" i="2"/>
  <c r="D49" i="2"/>
  <c r="C49" i="2"/>
  <c r="B49" i="2"/>
  <c r="K48" i="2"/>
  <c r="J48" i="2"/>
  <c r="I48" i="2"/>
  <c r="H48" i="2"/>
  <c r="G48" i="2"/>
  <c r="F48" i="2"/>
  <c r="E48" i="2"/>
  <c r="D48" i="2"/>
  <c r="C48" i="2"/>
  <c r="B48" i="2"/>
  <c r="L48" i="2" s="1"/>
  <c r="L47" i="2"/>
  <c r="K47" i="2"/>
  <c r="J47" i="2"/>
  <c r="I47" i="2"/>
  <c r="H47" i="2"/>
  <c r="G47" i="2"/>
  <c r="F47" i="2"/>
  <c r="E47" i="2"/>
  <c r="D47" i="2"/>
  <c r="C47" i="2"/>
  <c r="B47" i="2"/>
  <c r="K46" i="2"/>
  <c r="L46" i="2" s="1"/>
  <c r="J46" i="2"/>
  <c r="I46" i="2"/>
  <c r="H46" i="2"/>
  <c r="G46" i="2"/>
  <c r="F46" i="2"/>
  <c r="E46" i="2"/>
  <c r="D46" i="2"/>
  <c r="C46" i="2"/>
  <c r="B46" i="2"/>
  <c r="K45" i="2"/>
  <c r="J45" i="2"/>
  <c r="I45" i="2"/>
  <c r="H45" i="2"/>
  <c r="G45" i="2"/>
  <c r="F45" i="2"/>
  <c r="E45" i="2"/>
  <c r="D45" i="2"/>
  <c r="C45" i="2"/>
  <c r="B45" i="2"/>
  <c r="K44" i="2"/>
  <c r="J44" i="2"/>
  <c r="I44" i="2"/>
  <c r="H44" i="2"/>
  <c r="G44" i="2"/>
  <c r="F44" i="2"/>
  <c r="E44" i="2"/>
  <c r="D44" i="2"/>
  <c r="C44" i="2"/>
  <c r="B44" i="2"/>
  <c r="L44" i="2" s="1"/>
  <c r="L43" i="2"/>
  <c r="K43" i="2"/>
  <c r="J43" i="2"/>
  <c r="I43" i="2"/>
  <c r="H43" i="2"/>
  <c r="G43" i="2"/>
  <c r="F43" i="2"/>
  <c r="E43" i="2"/>
  <c r="D43" i="2"/>
  <c r="C43" i="2"/>
  <c r="B43" i="2"/>
  <c r="K41" i="2"/>
  <c r="L41" i="2" s="1"/>
  <c r="J41" i="2"/>
  <c r="G41" i="2"/>
  <c r="F41" i="2"/>
  <c r="C41" i="2"/>
  <c r="B41" i="2"/>
  <c r="K40" i="2"/>
  <c r="J40" i="2"/>
  <c r="I40" i="2"/>
  <c r="H40" i="2"/>
  <c r="G40" i="2"/>
  <c r="F40" i="2"/>
  <c r="E40" i="2"/>
  <c r="D40" i="2"/>
  <c r="C40" i="2"/>
  <c r="B40" i="2"/>
  <c r="K39" i="2"/>
  <c r="J39" i="2"/>
  <c r="I39" i="2"/>
  <c r="H39" i="2"/>
  <c r="G39" i="2"/>
  <c r="F39" i="2"/>
  <c r="E39" i="2"/>
  <c r="D39" i="2"/>
  <c r="C39" i="2"/>
  <c r="B39" i="2"/>
  <c r="L39" i="2" s="1"/>
  <c r="L38" i="2"/>
  <c r="K38" i="2"/>
  <c r="J38" i="2"/>
  <c r="I38" i="2"/>
  <c r="H38" i="2"/>
  <c r="G38" i="2"/>
  <c r="F38" i="2"/>
  <c r="E38" i="2"/>
  <c r="D38" i="2"/>
  <c r="C38" i="2"/>
  <c r="B38" i="2"/>
  <c r="K37" i="2"/>
  <c r="L37" i="2" s="1"/>
  <c r="J37" i="2"/>
  <c r="I37" i="2"/>
  <c r="H37" i="2"/>
  <c r="G37" i="2"/>
  <c r="F37" i="2"/>
  <c r="E37" i="2"/>
  <c r="D37" i="2"/>
  <c r="C37" i="2"/>
  <c r="B37" i="2"/>
  <c r="K36" i="2"/>
  <c r="L36" i="2" s="1"/>
  <c r="J36" i="2"/>
  <c r="I36" i="2"/>
  <c r="H36" i="2"/>
  <c r="G36" i="2"/>
  <c r="F36" i="2"/>
  <c r="E36" i="2"/>
  <c r="D36" i="2"/>
  <c r="C36" i="2"/>
  <c r="B36" i="2"/>
  <c r="K35" i="2"/>
  <c r="J35" i="2"/>
  <c r="I35" i="2"/>
  <c r="H35" i="2"/>
  <c r="G35" i="2"/>
  <c r="F35" i="2"/>
  <c r="E35" i="2"/>
  <c r="D35" i="2"/>
  <c r="C35" i="2"/>
  <c r="B35" i="2"/>
  <c r="L35" i="2" s="1"/>
  <c r="L34" i="2"/>
  <c r="K34" i="2"/>
  <c r="J34" i="2"/>
  <c r="I34" i="2"/>
  <c r="H34" i="2"/>
  <c r="G34" i="2"/>
  <c r="F34" i="2"/>
  <c r="E34" i="2"/>
  <c r="D34" i="2"/>
  <c r="C34" i="2"/>
  <c r="B34" i="2"/>
  <c r="K33" i="2"/>
  <c r="L33" i="2" s="1"/>
  <c r="J33" i="2"/>
  <c r="I33" i="2"/>
  <c r="H33" i="2"/>
  <c r="G33" i="2"/>
  <c r="F33" i="2"/>
  <c r="E33" i="2"/>
  <c r="D33" i="2"/>
  <c r="C33" i="2"/>
  <c r="B33" i="2"/>
  <c r="K32" i="2"/>
  <c r="L32" i="2" s="1"/>
  <c r="J32" i="2"/>
  <c r="I32" i="2"/>
  <c r="H32" i="2"/>
  <c r="G32" i="2"/>
  <c r="F32" i="2"/>
  <c r="E32" i="2"/>
  <c r="D32" i="2"/>
  <c r="C32" i="2"/>
  <c r="B32" i="2"/>
  <c r="K26" i="2"/>
  <c r="J26" i="2"/>
  <c r="I26" i="2"/>
  <c r="H26" i="2"/>
  <c r="G26" i="2"/>
  <c r="F26" i="2"/>
  <c r="E26" i="2"/>
  <c r="D26" i="2"/>
  <c r="C26" i="2"/>
  <c r="B26" i="2"/>
  <c r="I52" i="2" s="1"/>
  <c r="M25" i="2"/>
  <c r="L25" i="2"/>
  <c r="L24" i="2"/>
  <c r="M24" i="2" s="1"/>
  <c r="M23" i="2"/>
  <c r="L23" i="2"/>
  <c r="L22" i="2"/>
  <c r="M22" i="2" s="1"/>
  <c r="M21" i="2"/>
  <c r="L21" i="2"/>
  <c r="L20" i="2"/>
  <c r="M20" i="2" s="1"/>
  <c r="M19" i="2"/>
  <c r="L19" i="2"/>
  <c r="L18" i="2"/>
  <c r="M18" i="2" s="1"/>
  <c r="M17" i="2"/>
  <c r="L17" i="2"/>
  <c r="L15" i="2"/>
  <c r="K15" i="2"/>
  <c r="J15" i="2"/>
  <c r="I15" i="2"/>
  <c r="I41" i="2" s="1"/>
  <c r="H15" i="2"/>
  <c r="H41" i="2" s="1"/>
  <c r="G15" i="2"/>
  <c r="F15" i="2"/>
  <c r="E15" i="2"/>
  <c r="E41" i="2" s="1"/>
  <c r="D15" i="2"/>
  <c r="C15" i="2"/>
  <c r="B15" i="2"/>
  <c r="L14" i="2"/>
  <c r="M14" i="2" s="1"/>
  <c r="M13" i="2"/>
  <c r="L13" i="2"/>
  <c r="R12" i="2"/>
  <c r="X12" i="2" s="1"/>
  <c r="M12" i="2"/>
  <c r="L12" i="2"/>
  <c r="R11" i="2"/>
  <c r="X11" i="2" s="1"/>
  <c r="M11" i="2"/>
  <c r="L11" i="2"/>
  <c r="R10" i="2"/>
  <c r="X10" i="2" s="1"/>
  <c r="M10" i="2"/>
  <c r="L10" i="2"/>
  <c r="X9" i="2"/>
  <c r="M9" i="2"/>
  <c r="L9" i="2"/>
  <c r="L8" i="2"/>
  <c r="M8" i="2" s="1"/>
  <c r="M7" i="2"/>
  <c r="L7" i="2"/>
  <c r="L6" i="2"/>
  <c r="M6" i="2" s="1"/>
  <c r="J52" i="2" l="1"/>
  <c r="H79" i="2"/>
  <c r="I134" i="2"/>
  <c r="I119" i="2"/>
  <c r="G52" i="2"/>
  <c r="E52" i="2"/>
  <c r="L107" i="2"/>
  <c r="L45" i="2"/>
  <c r="L101" i="2"/>
  <c r="L105" i="2"/>
  <c r="D223" i="2"/>
  <c r="H52" i="2"/>
  <c r="D52" i="2"/>
  <c r="B52" i="2"/>
  <c r="O26" i="2"/>
  <c r="F52" i="2"/>
  <c r="E119" i="2"/>
  <c r="E134" i="2"/>
  <c r="D41" i="2"/>
  <c r="O15" i="2"/>
  <c r="C52" i="2"/>
  <c r="K52" i="2"/>
  <c r="L52" i="2" s="1"/>
  <c r="L40" i="2"/>
  <c r="I223" i="2"/>
  <c r="K223" i="2"/>
  <c r="K57" i="4"/>
  <c r="I18" i="9"/>
  <c r="I79" i="2"/>
  <c r="L119" i="2"/>
  <c r="J134" i="2"/>
  <c r="H212" i="2"/>
  <c r="H251" i="2" s="1"/>
  <c r="D215" i="2"/>
  <c r="F251" i="2"/>
  <c r="D245" i="2"/>
  <c r="B246" i="2"/>
  <c r="H247" i="2"/>
  <c r="D249" i="2"/>
  <c r="J250" i="2"/>
  <c r="M51" i="4"/>
  <c r="O49" i="3"/>
  <c r="J57" i="3"/>
  <c r="K57" i="3" s="1"/>
  <c r="O57" i="3"/>
  <c r="I57" i="3"/>
  <c r="I19" i="9"/>
  <c r="L26" i="2"/>
  <c r="B79" i="2"/>
  <c r="B108" i="2" s="1"/>
  <c r="F79" i="2"/>
  <c r="J79" i="2"/>
  <c r="C192" i="2"/>
  <c r="G192" i="2"/>
  <c r="K192" i="2"/>
  <c r="C49" i="9" s="1"/>
  <c r="G214" i="2"/>
  <c r="G223" i="2" s="1"/>
  <c r="C242" i="2"/>
  <c r="G242" i="2"/>
  <c r="K242" i="2"/>
  <c r="C54" i="9" s="1"/>
  <c r="G54" i="9" s="1"/>
  <c r="E243" i="2"/>
  <c r="I243" i="2"/>
  <c r="C244" i="2"/>
  <c r="G244" i="2"/>
  <c r="K244" i="2"/>
  <c r="C56" i="9" s="1"/>
  <c r="G56" i="9" s="1"/>
  <c r="E245" i="2"/>
  <c r="I245" i="2"/>
  <c r="C246" i="2"/>
  <c r="G246" i="2"/>
  <c r="K246" i="2"/>
  <c r="C58" i="9" s="1"/>
  <c r="G58" i="9" s="1"/>
  <c r="E247" i="2"/>
  <c r="I247" i="2"/>
  <c r="C248" i="2"/>
  <c r="G248" i="2"/>
  <c r="K248" i="2"/>
  <c r="C60" i="9" s="1"/>
  <c r="G60" i="9" s="1"/>
  <c r="E249" i="2"/>
  <c r="I249" i="2"/>
  <c r="C250" i="2"/>
  <c r="G250" i="2"/>
  <c r="K250" i="2"/>
  <c r="C62" i="9" s="1"/>
  <c r="G62" i="9" s="1"/>
  <c r="F242" i="2"/>
  <c r="E223" i="2"/>
  <c r="C223" i="2"/>
  <c r="J10" i="9"/>
  <c r="H21" i="9"/>
  <c r="I20" i="9"/>
  <c r="E79" i="2"/>
  <c r="E108" i="2" s="1"/>
  <c r="D119" i="2"/>
  <c r="H119" i="2"/>
  <c r="B134" i="2"/>
  <c r="F134" i="2"/>
  <c r="F214" i="2"/>
  <c r="F223" i="2" s="1"/>
  <c r="B234" i="2"/>
  <c r="B251" i="2" s="1"/>
  <c r="B242" i="2"/>
  <c r="J234" i="2"/>
  <c r="J251" i="2" s="1"/>
  <c r="J242" i="2"/>
  <c r="H243" i="2"/>
  <c r="F244" i="2"/>
  <c r="J246" i="2"/>
  <c r="F248" i="2"/>
  <c r="B250" i="2"/>
  <c r="C79" i="2"/>
  <c r="G79" i="2"/>
  <c r="G108" i="2" s="1"/>
  <c r="K79" i="2"/>
  <c r="L90" i="2"/>
  <c r="D164" i="2"/>
  <c r="H164" i="2"/>
  <c r="H223" i="2"/>
  <c r="B214" i="2"/>
  <c r="B223" i="2" s="1"/>
  <c r="J214" i="2"/>
  <c r="J223" i="2" s="1"/>
  <c r="G251" i="2"/>
  <c r="J16" i="4"/>
  <c r="D242" i="2"/>
  <c r="H242" i="2"/>
  <c r="B243" i="2"/>
  <c r="F243" i="2"/>
  <c r="J243" i="2"/>
  <c r="D244" i="2"/>
  <c r="H244" i="2"/>
  <c r="B245" i="2"/>
  <c r="F245" i="2"/>
  <c r="J245" i="2"/>
  <c r="D246" i="2"/>
  <c r="H246" i="2"/>
  <c r="B247" i="2"/>
  <c r="F247" i="2"/>
  <c r="J247" i="2"/>
  <c r="D248" i="2"/>
  <c r="H248" i="2"/>
  <c r="B249" i="2"/>
  <c r="F249" i="2"/>
  <c r="J249" i="2"/>
  <c r="D250" i="2"/>
  <c r="H250" i="2"/>
  <c r="I242" i="2"/>
  <c r="M11" i="4"/>
  <c r="B31" i="9" s="1"/>
  <c r="I16" i="4"/>
  <c r="B63" i="9" s="1"/>
  <c r="M29" i="4"/>
  <c r="I51" i="4"/>
  <c r="G57" i="4"/>
  <c r="G18" i="3"/>
  <c r="I21" i="9"/>
  <c r="E251" i="2"/>
  <c r="I251" i="2"/>
  <c r="I15" i="1"/>
  <c r="M9" i="4"/>
  <c r="B29" i="9" s="1"/>
  <c r="E16" i="4"/>
  <c r="B49" i="9" s="1"/>
  <c r="M27" i="4"/>
  <c r="M42" i="4"/>
  <c r="M55" i="4"/>
  <c r="I49" i="3"/>
  <c r="J6" i="9"/>
  <c r="J17" i="9" s="1"/>
  <c r="J7" i="9"/>
  <c r="H18" i="9"/>
  <c r="H19" i="9"/>
  <c r="H20" i="9"/>
  <c r="L16" i="4"/>
  <c r="M16" i="4" s="1"/>
  <c r="B36" i="9" s="1"/>
  <c r="I18" i="3"/>
  <c r="F50" i="10"/>
  <c r="B35" i="10"/>
  <c r="M18" i="3"/>
  <c r="E49" i="3"/>
  <c r="J18" i="3"/>
  <c r="K18" i="3" s="1"/>
  <c r="K40" i="3"/>
  <c r="E35" i="10"/>
  <c r="C35" i="10"/>
  <c r="D35" i="10"/>
  <c r="G49" i="3"/>
  <c r="J19" i="9" l="1"/>
  <c r="D108" i="2"/>
  <c r="J18" i="9"/>
  <c r="J108" i="2"/>
  <c r="C108" i="2"/>
  <c r="K108" i="2"/>
  <c r="L108" i="2" s="1"/>
  <c r="L79" i="2"/>
  <c r="J21" i="9"/>
  <c r="F108" i="2"/>
  <c r="J20" i="9"/>
  <c r="I108" i="2"/>
  <c r="H108" i="2"/>
</calcChain>
</file>

<file path=xl/sharedStrings.xml><?xml version="1.0" encoding="utf-8"?>
<sst xmlns="http://schemas.openxmlformats.org/spreadsheetml/2006/main" count="659" uniqueCount="157">
  <si>
    <t>province</t>
  </si>
  <si>
    <t>Piacenza</t>
  </si>
  <si>
    <t>Parma</t>
  </si>
  <si>
    <t>Reggio E.</t>
  </si>
  <si>
    <t>Modena</t>
  </si>
  <si>
    <t>Bologna</t>
  </si>
  <si>
    <t>Ferrara</t>
  </si>
  <si>
    <t>Ravenna</t>
  </si>
  <si>
    <t>Forlì Cesena</t>
  </si>
  <si>
    <t>Rimini</t>
  </si>
  <si>
    <t>REGIONE</t>
  </si>
  <si>
    <t>Numero servizi</t>
  </si>
  <si>
    <t>Numero bambini al 31.12</t>
  </si>
  <si>
    <t>2012-13</t>
  </si>
  <si>
    <t>2013-14</t>
  </si>
  <si>
    <t>2014-15</t>
  </si>
  <si>
    <t>2015-16</t>
  </si>
  <si>
    <t>2016-17</t>
  </si>
  <si>
    <t>Anni Educativi / Scolastici</t>
  </si>
  <si>
    <t>ANNI</t>
  </si>
  <si>
    <t>Reggio Emilia</t>
  </si>
  <si>
    <t>Forlì-Cesena</t>
  </si>
  <si>
    <t>Popolazione residente Italiana 0-5 dal 2012 al 2016 per provincia</t>
  </si>
  <si>
    <t>Numero scuole</t>
  </si>
  <si>
    <t>Serie storica ultimi 5 anni - numero bambini</t>
  </si>
  <si>
    <t>di cui con cittadinanza straniera</t>
  </si>
  <si>
    <t>Bambini Totali</t>
  </si>
  <si>
    <t xml:space="preserve">% sul Totale </t>
  </si>
  <si>
    <t>Scuole di infanzia</t>
  </si>
  <si>
    <t>Servizi e scuole</t>
  </si>
  <si>
    <t>nei servizi e nelle scuole</t>
  </si>
  <si>
    <t>Serie storica ultimi 5 anni - numero servizi</t>
  </si>
  <si>
    <t>2012-2013</t>
  </si>
  <si>
    <t>2013-2014</t>
  </si>
  <si>
    <t>2014-2015</t>
  </si>
  <si>
    <t>2015-2016</t>
  </si>
  <si>
    <t>2016-2017</t>
  </si>
  <si>
    <t xml:space="preserve">Anno educativo/scolastico 2016-2017 - Numero bambini totali e con cittadinanza non italiana </t>
  </si>
  <si>
    <t>Bambini con disabilità nei servizi e nelle scuole</t>
  </si>
  <si>
    <t>Servizi di infanzia (escl. CBF) (*)</t>
  </si>
  <si>
    <t>nei servizi e nelle scuole - serie storica</t>
  </si>
  <si>
    <t xml:space="preserve">Anno educativo/scolastico 2016-2017. Numero servizi (0-2) e scuole (3-5) con bambini con </t>
  </si>
  <si>
    <t xml:space="preserve">Anni 2012-13 /  2016-2017. Numero servizi (0-2) e scuole (3-5) con bambini con </t>
  </si>
  <si>
    <t>Indici di presa in carico separati e complessivi - Livello Regionale</t>
  </si>
  <si>
    <t>per gestione Pubblica / Privata e province</t>
  </si>
  <si>
    <t>Anno educativo/scolastico 2016-2017 - Numero bambini nei servizi 0-2 e nelle scuole 3-5</t>
  </si>
  <si>
    <t>% Popolazione residente straniera 0-5 dal 2012 al 2016 per provincia su popolazione 0-5</t>
  </si>
  <si>
    <t>Nati vivi (numeri Indici 100 = 2007)</t>
  </si>
  <si>
    <t>Popolazione residente 0-5 anni (numeri Indici 100 = 2007)</t>
  </si>
  <si>
    <t>Popolazione 0-5 anni residente</t>
  </si>
  <si>
    <t xml:space="preserve">Anni 2007-2016 -  Nati (vivi) e popolazione residente 0-5 anni </t>
  </si>
  <si>
    <t>Anni 2007-2016 -  Nati (vivi) e popolazione residente 0-5 anni  (numeri Indici)</t>
  </si>
  <si>
    <t xml:space="preserve">Anni 2007-2016 -  Popolazione residente 0-5 anni </t>
  </si>
  <si>
    <t>Anno educativo/scolastico 2016-2017 - Numero servizi 0-2 e scuole 3-5 per Natura giuridica del Titolare</t>
  </si>
  <si>
    <t>ultimi 5 anni</t>
  </si>
  <si>
    <t>Popolazione residente 0-5 con cittadinanza Italiana</t>
  </si>
  <si>
    <t xml:space="preserve">Anno educativi/scolastici 201213-201617 - Numero bambini totali e con cittadinanza non italiana </t>
  </si>
  <si>
    <t>nei servizi e nelle scuole - numeri indici</t>
  </si>
  <si>
    <t>di cui con cittadinanza italiana</t>
  </si>
  <si>
    <t>e stranieri (Numeri indici base 2007)</t>
  </si>
  <si>
    <t>Regione Emilia Romagna, anni 2012-13/2016.17 Variazioni bambini nei servizi/scuola italiani</t>
  </si>
  <si>
    <t>sul totale per provincia e regionale</t>
  </si>
  <si>
    <t>Incidenza bambini stranieri nei servizi 0-5</t>
  </si>
  <si>
    <t>Incidenza popolazione straniera 0-5</t>
  </si>
  <si>
    <t>Incidenza RER bambini stranieri nei servizi</t>
  </si>
  <si>
    <t>Incidenza RER popolazione straniera 0-5</t>
  </si>
  <si>
    <t>% sul totale servizi</t>
  </si>
  <si>
    <t>% sul totale scuole</t>
  </si>
  <si>
    <t>Indici di presa in carico separati e complessivi per provincia</t>
  </si>
  <si>
    <t>Totale servizi e scuole</t>
  </si>
  <si>
    <t xml:space="preserve">NOTA (*): l'informazione numero bambini con cittadinanza non italiana non viene rilevata nella tipologia di servizio 0-3 Centri per bmabini e famiglie quindi per </t>
  </si>
  <si>
    <t>omogeneità del rapporto percentuale (numeratore e denominatore) nelle colonne numero servizi e bambini totali non vengono riportati i numeri che si riferiscono</t>
  </si>
  <si>
    <t>a questa tipologia ovvero 85 centri bambini e famiglie per 1026 bambini totali</t>
  </si>
  <si>
    <t>di cui con disabilità</t>
  </si>
  <si>
    <t>a questa tipologia.</t>
  </si>
  <si>
    <t xml:space="preserve">NOTA (*): l'informazione numero bambini con disabilità non viene rilevata nella tipologia di servizio 0-3 Centri per bmabini e famiglie quindi per </t>
  </si>
  <si>
    <t>Num. servizi</t>
  </si>
  <si>
    <t>Num. Scuole</t>
  </si>
  <si>
    <t>% (su Statali e non)</t>
  </si>
  <si>
    <t>Popolazione residente 0-5 con cittadinanza non italiana</t>
  </si>
  <si>
    <t>Provincie</t>
  </si>
  <si>
    <t>Almeno 1 servizio 0-3</t>
  </si>
  <si>
    <t>Con 2 servizi 0-3</t>
  </si>
  <si>
    <t>Con 3 servizi 0-3</t>
  </si>
  <si>
    <t>Con 4 servizi 0-3</t>
  </si>
  <si>
    <t>Regione Emilia Romagna</t>
  </si>
  <si>
    <t>Scuole Statali</t>
  </si>
  <si>
    <t>Nati</t>
  </si>
  <si>
    <t>Etichette di riga</t>
  </si>
  <si>
    <t>Totale complessivo</t>
  </si>
  <si>
    <t>BO</t>
  </si>
  <si>
    <t>FC</t>
  </si>
  <si>
    <t>FE</t>
  </si>
  <si>
    <t>MO</t>
  </si>
  <si>
    <t>PC</t>
  </si>
  <si>
    <t>PR</t>
  </si>
  <si>
    <t>RA</t>
  </si>
  <si>
    <t>RE</t>
  </si>
  <si>
    <t>RN</t>
  </si>
  <si>
    <t>Non dichiarata 3%</t>
  </si>
  <si>
    <t>Servizi educativi per l'infanzia</t>
  </si>
  <si>
    <t>Scuole dell'infanzia</t>
  </si>
  <si>
    <t>Pop. 0-3 (anno 2016)</t>
  </si>
  <si>
    <t>Pop. 3-6 (anno 2016)</t>
  </si>
  <si>
    <t>Servizi educativi per l'infanzia (*)</t>
  </si>
  <si>
    <t>Di cui con 2 o più servizi 0-3</t>
  </si>
  <si>
    <t>Scuole NON Statali</t>
  </si>
  <si>
    <t>di cui</t>
  </si>
  <si>
    <t>Comunali</t>
  </si>
  <si>
    <t>Private</t>
  </si>
  <si>
    <t>Incidenza bambini stranieri nei servizi 0-3</t>
  </si>
  <si>
    <t>Incidenza popolazione straniera 0-3</t>
  </si>
  <si>
    <t>Incidenza RER popolazione straniera 0-3</t>
  </si>
  <si>
    <t>Incidenza bambini stranieri nei servizi 3-6</t>
  </si>
  <si>
    <t>Incidenza popolazione straniera 3-6</t>
  </si>
  <si>
    <t>Incidenza RER popolazione straniera 3-6</t>
  </si>
  <si>
    <t xml:space="preserve">Anni 2007-2016 -  Popolazione residente 0-3 anni </t>
  </si>
  <si>
    <t>Popolazione residente 0-3 con cittadinanza Italiana</t>
  </si>
  <si>
    <t>Popolazione residente 0-3 con cittadinanza non italiana</t>
  </si>
  <si>
    <t>Popolazione 0-3 anni residente totale</t>
  </si>
  <si>
    <t>% Popolazione residente straniera 0-3 dal 2012 al 2016 per provincia su popolazione 0-5</t>
  </si>
  <si>
    <t xml:space="preserve">Anni 2007-2016 -  Popolazione residente 3-6 anni </t>
  </si>
  <si>
    <t>Anno 2016-2017 Distribuzioni percentuali bambini stranieri nei servizi e nella popolazione 0-3</t>
  </si>
  <si>
    <t>Anno 2016-2017 Distribuzioni percentuali bambini stranieri nei servizi e nella popolazione 3-6</t>
  </si>
  <si>
    <t>Statali</t>
  </si>
  <si>
    <t>Comunali (*)</t>
  </si>
  <si>
    <t>Privati</t>
  </si>
  <si>
    <t>(*) comprende l'UNIONE oltre ad altri enti pubblici residuali Asp, ASL</t>
  </si>
  <si>
    <t>Num.  bambini</t>
  </si>
  <si>
    <t>COMUNALE</t>
  </si>
  <si>
    <t>: Polo con scuola infanzia Comunale e servizio 0-3 a titolarità Comunale/Unione</t>
  </si>
  <si>
    <t>PRIVATA</t>
  </si>
  <si>
    <t>: Polo con scuola infanzia privata e servizio/i 03- privati</t>
  </si>
  <si>
    <t>MISTA</t>
  </si>
  <si>
    <t>: Polo con scuola infanzia Statale e servizio/i 0-3 Comunali o Privati; opp scuola infanzia privata e servizio/i 0-3 Comunali</t>
  </si>
  <si>
    <t>: Polo con scuola infanzia comunale e servizio 0-3 a titolarità Altro</t>
  </si>
  <si>
    <t>Comunali 14%</t>
  </si>
  <si>
    <t>Privati 58%</t>
  </si>
  <si>
    <t>Misti 25%</t>
  </si>
  <si>
    <t>di cui con cittad. non italiana</t>
  </si>
  <si>
    <t>Differenza 2016-17 e 2012-13 (**)</t>
  </si>
  <si>
    <t>Tavola 2.1</t>
  </si>
  <si>
    <t>Tavola 2.2</t>
  </si>
  <si>
    <t>Tavola 2.3</t>
  </si>
  <si>
    <t>Tavola 2.4</t>
  </si>
  <si>
    <t>Figura 2.1</t>
  </si>
  <si>
    <t>Figura 2.2</t>
  </si>
  <si>
    <t>Figura 2.3</t>
  </si>
  <si>
    <t>Tavola 2.5</t>
  </si>
  <si>
    <t>Tavola 2.6</t>
  </si>
  <si>
    <t>Tavola 2.7</t>
  </si>
  <si>
    <t>Tavola 2.8</t>
  </si>
  <si>
    <t>Tavola 2.9</t>
  </si>
  <si>
    <t xml:space="preserve">Anno 2016-2017 - Poli per l'infanzia distribuzione e natura giuridiche </t>
  </si>
  <si>
    <t>Figura 2.4</t>
  </si>
  <si>
    <t>Indice di presa in carico (Bambini iscritti / Pop. 0-3 residente *100)</t>
  </si>
  <si>
    <t>Indice di presa in carico (Bambini iscritti / Pop. 3-6 residente *100)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</si>
</sst>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  <numFmt numFmtId="166" formatCode="0.0"/>
    <numFmt numFmtId="167" formatCode="_-* #,##0.0_-;\-* #,##0.0_-;_-* &quot;-&quot;?_-;_-@_-"/>
    <numFmt numFmtId="168" formatCode="#,##0.0"/>
    <numFmt numFmtId="169" formatCode="#,##0_ ;\-#,##0\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theme="2" tint="-0.24994659260841701"/>
      </top>
      <bottom style="hair">
        <color theme="2" tint="-0.24994659260841701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5" applyFont="1"/>
    <xf numFmtId="0" fontId="6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7" fillId="2" borderId="1" xfId="1" applyFont="1" applyFill="1" applyBorder="1" applyAlignment="1">
      <alignment horizontal="right" vertical="center" wrapText="1"/>
    </xf>
    <xf numFmtId="0" fontId="7" fillId="0" borderId="1" xfId="1" applyFont="1" applyFill="1" applyBorder="1" applyAlignment="1">
      <alignment vertical="center"/>
    </xf>
    <xf numFmtId="0" fontId="5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165" fontId="5" fillId="0" borderId="0" xfId="1" applyNumberFormat="1" applyFont="1" applyAlignment="1">
      <alignment vertical="center"/>
    </xf>
    <xf numFmtId="164" fontId="7" fillId="0" borderId="1" xfId="5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164" fontId="10" fillId="0" borderId="0" xfId="2" applyNumberFormat="1" applyFont="1" applyFill="1" applyBorder="1" applyAlignment="1">
      <alignment vertical="center"/>
    </xf>
    <xf numFmtId="164" fontId="5" fillId="0" borderId="0" xfId="1" applyNumberFormat="1" applyFont="1" applyAlignment="1">
      <alignment vertical="center" wrapText="1"/>
    </xf>
    <xf numFmtId="0" fontId="5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14" fillId="0" borderId="0" xfId="0" applyFont="1"/>
    <xf numFmtId="164" fontId="7" fillId="0" borderId="1" xfId="6" applyNumberFormat="1" applyFont="1" applyFill="1" applyBorder="1" applyAlignment="1">
      <alignment vertical="center"/>
    </xf>
    <xf numFmtId="0" fontId="8" fillId="0" borderId="0" xfId="1" applyFont="1" applyAlignment="1">
      <alignment vertical="center"/>
    </xf>
    <xf numFmtId="164" fontId="5" fillId="0" borderId="0" xfId="1" applyNumberFormat="1" applyFont="1" applyAlignment="1">
      <alignment vertical="center"/>
    </xf>
    <xf numFmtId="0" fontId="16" fillId="0" borderId="0" xfId="0" applyFont="1"/>
    <xf numFmtId="0" fontId="7" fillId="0" borderId="0" xfId="1" applyFont="1" applyBorder="1" applyAlignment="1">
      <alignment vertical="center" wrapText="1"/>
    </xf>
    <xf numFmtId="166" fontId="8" fillId="0" borderId="0" xfId="2" applyNumberFormat="1" applyFont="1" applyFill="1" applyBorder="1" applyAlignment="1">
      <alignment vertical="center"/>
    </xf>
    <xf numFmtId="0" fontId="4" fillId="0" borderId="0" xfId="0" applyFont="1"/>
    <xf numFmtId="0" fontId="12" fillId="0" borderId="0" xfId="0" applyFont="1" applyBorder="1" applyAlignment="1">
      <alignment vertical="center"/>
    </xf>
    <xf numFmtId="164" fontId="13" fillId="0" borderId="0" xfId="3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165" fontId="13" fillId="0" borderId="1" xfId="6" applyNumberFormat="1" applyFont="1" applyBorder="1" applyAlignment="1">
      <alignment vertical="center"/>
    </xf>
    <xf numFmtId="0" fontId="17" fillId="0" borderId="0" xfId="0" applyFont="1"/>
    <xf numFmtId="167" fontId="12" fillId="0" borderId="0" xfId="0" applyNumberFormat="1" applyFont="1" applyAlignment="1">
      <alignment vertical="center"/>
    </xf>
    <xf numFmtId="165" fontId="18" fillId="0" borderId="0" xfId="6" applyNumberFormat="1" applyFont="1" applyAlignment="1">
      <alignment vertical="center" wrapText="1"/>
    </xf>
    <xf numFmtId="168" fontId="5" fillId="0" borderId="0" xfId="6" applyNumberFormat="1" applyFont="1" applyAlignment="1">
      <alignment vertical="center" wrapText="1"/>
    </xf>
    <xf numFmtId="0" fontId="5" fillId="0" borderId="0" xfId="1" applyFont="1" applyFill="1" applyAlignment="1">
      <alignment vertical="center"/>
    </xf>
    <xf numFmtId="0" fontId="11" fillId="0" borderId="0" xfId="1" applyFont="1" applyFill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Alignment="1">
      <alignment vertical="center" wrapText="1"/>
    </xf>
    <xf numFmtId="164" fontId="12" fillId="0" borderId="0" xfId="3" applyNumberFormat="1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6" applyNumberFormat="1" applyFont="1" applyAlignment="1">
      <alignment vertical="center"/>
    </xf>
    <xf numFmtId="164" fontId="12" fillId="3" borderId="0" xfId="6" applyNumberFormat="1" applyFont="1" applyFill="1" applyAlignment="1">
      <alignment vertical="center"/>
    </xf>
    <xf numFmtId="164" fontId="12" fillId="0" borderId="0" xfId="6" applyNumberFormat="1" applyFont="1" applyFill="1" applyAlignment="1">
      <alignment vertical="center"/>
    </xf>
    <xf numFmtId="164" fontId="12" fillId="4" borderId="0" xfId="6" applyNumberFormat="1" applyFont="1" applyFill="1" applyAlignment="1">
      <alignment vertical="center"/>
    </xf>
    <xf numFmtId="164" fontId="12" fillId="5" borderId="0" xfId="6" applyNumberFormat="1" applyFont="1" applyFill="1" applyAlignment="1">
      <alignment vertical="center"/>
    </xf>
    <xf numFmtId="0" fontId="8" fillId="0" borderId="0" xfId="1" applyFont="1" applyFill="1" applyBorder="1" applyAlignment="1">
      <alignment vertical="center"/>
    </xf>
    <xf numFmtId="0" fontId="12" fillId="0" borderId="0" xfId="0" applyFont="1" applyAlignment="1">
      <alignment vertical="center"/>
    </xf>
    <xf numFmtId="164" fontId="12" fillId="3" borderId="0" xfId="0" applyNumberFormat="1" applyFont="1" applyFill="1" applyAlignment="1">
      <alignment vertical="center"/>
    </xf>
    <xf numFmtId="164" fontId="12" fillId="6" borderId="0" xfId="0" applyNumberFormat="1" applyFont="1" applyFill="1" applyAlignment="1">
      <alignment vertical="center"/>
    </xf>
    <xf numFmtId="164" fontId="7" fillId="0" borderId="1" xfId="4" applyNumberFormat="1" applyFont="1" applyBorder="1" applyAlignment="1">
      <alignment vertical="center" wrapText="1"/>
    </xf>
    <xf numFmtId="165" fontId="0" fillId="0" borderId="0" xfId="6" applyNumberFormat="1" applyFont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7" fillId="0" borderId="2" xfId="1" applyFont="1" applyFill="1" applyBorder="1" applyAlignment="1">
      <alignment vertical="center" wrapText="1"/>
    </xf>
    <xf numFmtId="169" fontId="9" fillId="0" borderId="2" xfId="5" applyNumberFormat="1" applyFont="1" applyBorder="1" applyAlignment="1">
      <alignment vertical="center" wrapText="1"/>
    </xf>
    <xf numFmtId="0" fontId="15" fillId="2" borderId="2" xfId="1" applyFont="1" applyFill="1" applyBorder="1" applyAlignment="1">
      <alignment horizontal="right" vertical="center" wrapText="1"/>
    </xf>
    <xf numFmtId="0" fontId="20" fillId="2" borderId="2" xfId="1" applyFont="1" applyFill="1" applyBorder="1" applyAlignment="1">
      <alignment horizontal="right" vertical="center" wrapText="1"/>
    </xf>
    <xf numFmtId="0" fontId="15" fillId="0" borderId="2" xfId="1" applyFont="1" applyFill="1" applyBorder="1" applyAlignment="1">
      <alignment vertical="center"/>
    </xf>
    <xf numFmtId="164" fontId="15" fillId="0" borderId="2" xfId="6" applyNumberFormat="1" applyFont="1" applyFill="1" applyBorder="1" applyAlignment="1">
      <alignment vertical="center"/>
    </xf>
    <xf numFmtId="164" fontId="15" fillId="0" borderId="2" xfId="2" applyNumberFormat="1" applyFont="1" applyFill="1" applyBorder="1" applyAlignment="1">
      <alignment vertical="center"/>
    </xf>
    <xf numFmtId="165" fontId="20" fillId="0" borderId="2" xfId="2" applyNumberFormat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164" fontId="6" fillId="0" borderId="2" xfId="6" applyNumberFormat="1" applyFont="1" applyFill="1" applyBorder="1" applyAlignment="1">
      <alignment vertical="center"/>
    </xf>
    <xf numFmtId="165" fontId="21" fillId="0" borderId="2" xfId="2" applyNumberFormat="1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164" fontId="19" fillId="0" borderId="4" xfId="3" applyNumberFormat="1" applyFont="1" applyBorder="1" applyAlignment="1">
      <alignment vertical="center"/>
    </xf>
    <xf numFmtId="164" fontId="22" fillId="0" borderId="4" xfId="3" applyNumberFormat="1" applyFont="1" applyBorder="1" applyAlignment="1">
      <alignment vertical="center"/>
    </xf>
    <xf numFmtId="164" fontId="22" fillId="0" borderId="4" xfId="3" applyNumberFormat="1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0" borderId="2" xfId="0" applyFont="1" applyBorder="1" applyAlignment="1">
      <alignment vertical="center"/>
    </xf>
    <xf numFmtId="164" fontId="22" fillId="0" borderId="2" xfId="3" applyNumberFormat="1" applyFont="1" applyBorder="1" applyAlignment="1">
      <alignment vertical="center"/>
    </xf>
    <xf numFmtId="165" fontId="20" fillId="0" borderId="2" xfId="4" applyNumberFormat="1" applyFont="1" applyBorder="1" applyAlignment="1">
      <alignment vertical="center" wrapText="1"/>
    </xf>
    <xf numFmtId="164" fontId="6" fillId="0" borderId="2" xfId="6" applyNumberFormat="1" applyFont="1" applyBorder="1" applyAlignment="1">
      <alignment vertical="center" wrapText="1"/>
    </xf>
    <xf numFmtId="165" fontId="21" fillId="0" borderId="2" xfId="4" applyNumberFormat="1" applyFont="1" applyBorder="1" applyAlignment="1">
      <alignment vertical="center" wrapText="1"/>
    </xf>
    <xf numFmtId="164" fontId="15" fillId="0" borderId="2" xfId="5" applyNumberFormat="1" applyFont="1" applyBorder="1" applyAlignment="1">
      <alignment vertical="center" wrapText="1"/>
    </xf>
    <xf numFmtId="166" fontId="20" fillId="0" borderId="2" xfId="2" applyNumberFormat="1" applyFont="1" applyFill="1" applyBorder="1" applyAlignment="1">
      <alignment vertical="center"/>
    </xf>
    <xf numFmtId="164" fontId="6" fillId="0" borderId="2" xfId="2" applyNumberFormat="1" applyFont="1" applyFill="1" applyBorder="1" applyAlignment="1">
      <alignment vertical="center"/>
    </xf>
    <xf numFmtId="166" fontId="21" fillId="0" borderId="2" xfId="2" applyNumberFormat="1" applyFont="1" applyFill="1" applyBorder="1" applyAlignment="1">
      <alignment vertical="center"/>
    </xf>
    <xf numFmtId="0" fontId="15" fillId="0" borderId="2" xfId="1" applyFont="1" applyBorder="1" applyAlignment="1">
      <alignment vertical="center" wrapText="1"/>
    </xf>
    <xf numFmtId="164" fontId="15" fillId="0" borderId="2" xfId="6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 vertical="center" wrapText="1"/>
    </xf>
    <xf numFmtId="0" fontId="15" fillId="2" borderId="5" xfId="1" applyFont="1" applyFill="1" applyBorder="1" applyAlignment="1">
      <alignment horizontal="right" vertical="center" wrapText="1"/>
    </xf>
    <xf numFmtId="0" fontId="20" fillId="2" borderId="6" xfId="1" applyFont="1" applyFill="1" applyBorder="1" applyAlignment="1">
      <alignment horizontal="right" vertical="center" wrapText="1"/>
    </xf>
    <xf numFmtId="164" fontId="15" fillId="0" borderId="5" xfId="6" applyNumberFormat="1" applyFont="1" applyFill="1" applyBorder="1" applyAlignment="1">
      <alignment vertical="center"/>
    </xf>
    <xf numFmtId="165" fontId="20" fillId="0" borderId="6" xfId="2" applyNumberFormat="1" applyFont="1" applyFill="1" applyBorder="1" applyAlignment="1">
      <alignment vertical="center"/>
    </xf>
    <xf numFmtId="164" fontId="6" fillId="0" borderId="5" xfId="6" applyNumberFormat="1" applyFont="1" applyFill="1" applyBorder="1" applyAlignment="1">
      <alignment vertical="center"/>
    </xf>
    <xf numFmtId="165" fontId="21" fillId="0" borderId="6" xfId="2" applyNumberFormat="1" applyFont="1" applyFill="1" applyBorder="1" applyAlignment="1">
      <alignment vertical="center"/>
    </xf>
    <xf numFmtId="165" fontId="20" fillId="0" borderId="6" xfId="4" applyNumberFormat="1" applyFont="1" applyBorder="1" applyAlignment="1">
      <alignment vertical="center" wrapText="1"/>
    </xf>
    <xf numFmtId="164" fontId="6" fillId="0" borderId="5" xfId="6" applyNumberFormat="1" applyFont="1" applyBorder="1" applyAlignment="1">
      <alignment vertical="center" wrapText="1"/>
    </xf>
    <xf numFmtId="165" fontId="21" fillId="0" borderId="6" xfId="4" applyNumberFormat="1" applyFont="1" applyBorder="1" applyAlignment="1">
      <alignment vertical="center" wrapText="1"/>
    </xf>
    <xf numFmtId="0" fontId="15" fillId="0" borderId="5" xfId="1" applyFont="1" applyFill="1" applyBorder="1" applyAlignment="1">
      <alignment vertical="center"/>
    </xf>
    <xf numFmtId="164" fontId="15" fillId="0" borderId="5" xfId="5" applyNumberFormat="1" applyFont="1" applyBorder="1" applyAlignment="1">
      <alignment vertical="center" wrapText="1"/>
    </xf>
    <xf numFmtId="164" fontId="15" fillId="0" borderId="5" xfId="2" applyNumberFormat="1" applyFont="1" applyFill="1" applyBorder="1" applyAlignment="1">
      <alignment vertical="center"/>
    </xf>
    <xf numFmtId="164" fontId="6" fillId="0" borderId="5" xfId="2" applyNumberFormat="1" applyFont="1" applyFill="1" applyBorder="1" applyAlignment="1">
      <alignment vertical="center"/>
    </xf>
    <xf numFmtId="0" fontId="15" fillId="0" borderId="5" xfId="1" applyFont="1" applyBorder="1" applyAlignment="1">
      <alignment vertical="center" wrapText="1"/>
    </xf>
    <xf numFmtId="166" fontId="20" fillId="0" borderId="6" xfId="2" applyNumberFormat="1" applyFont="1" applyFill="1" applyBorder="1" applyAlignment="1">
      <alignment vertical="center"/>
    </xf>
    <xf numFmtId="166" fontId="21" fillId="0" borderId="6" xfId="2" applyNumberFormat="1" applyFont="1" applyFill="1" applyBorder="1" applyAlignment="1">
      <alignment vertical="center"/>
    </xf>
    <xf numFmtId="169" fontId="9" fillId="0" borderId="5" xfId="5" applyNumberFormat="1" applyFont="1" applyBorder="1" applyAlignment="1">
      <alignment vertical="center" wrapText="1"/>
    </xf>
    <xf numFmtId="169" fontId="9" fillId="0" borderId="6" xfId="5" applyNumberFormat="1" applyFont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15" fillId="2" borderId="1" xfId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right" vertical="center" wrapText="1"/>
    </xf>
    <xf numFmtId="0" fontId="15" fillId="0" borderId="1" xfId="1" applyFont="1" applyFill="1" applyBorder="1" applyAlignment="1">
      <alignment vertical="center"/>
    </xf>
    <xf numFmtId="164" fontId="15" fillId="0" borderId="1" xfId="5" applyNumberFormat="1" applyFont="1" applyBorder="1" applyAlignment="1">
      <alignment vertical="center" wrapText="1"/>
    </xf>
    <xf numFmtId="164" fontId="15" fillId="0" borderId="1" xfId="4" applyNumberFormat="1" applyFont="1" applyBorder="1" applyAlignment="1">
      <alignment vertical="center" wrapText="1"/>
    </xf>
    <xf numFmtId="164" fontId="15" fillId="0" borderId="1" xfId="6" applyNumberFormat="1" applyFont="1" applyFill="1" applyBorder="1" applyAlignment="1">
      <alignment vertical="center"/>
    </xf>
    <xf numFmtId="164" fontId="6" fillId="0" borderId="2" xfId="5" applyNumberFormat="1" applyFont="1" applyBorder="1" applyAlignment="1">
      <alignment vertical="center" wrapText="1"/>
    </xf>
    <xf numFmtId="164" fontId="22" fillId="3" borderId="4" xfId="3" applyNumberFormat="1" applyFont="1" applyFill="1" applyBorder="1" applyAlignment="1">
      <alignment vertical="center"/>
    </xf>
    <xf numFmtId="165" fontId="12" fillId="0" borderId="0" xfId="6" applyNumberFormat="1" applyFont="1" applyAlignment="1">
      <alignment vertical="center"/>
    </xf>
    <xf numFmtId="164" fontId="23" fillId="0" borderId="0" xfId="6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0" fontId="23" fillId="0" borderId="0" xfId="0" applyFont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167" fontId="0" fillId="0" borderId="0" xfId="0" applyNumberFormat="1"/>
    <xf numFmtId="0" fontId="0" fillId="3" borderId="0" xfId="0" applyFill="1"/>
    <xf numFmtId="165" fontId="0" fillId="3" borderId="0" xfId="6" applyNumberFormat="1" applyFont="1" applyFill="1"/>
    <xf numFmtId="167" fontId="0" fillId="3" borderId="0" xfId="0" applyNumberFormat="1" applyFill="1"/>
    <xf numFmtId="0" fontId="0" fillId="0" borderId="0" xfId="0" applyFill="1"/>
    <xf numFmtId="165" fontId="0" fillId="0" borderId="0" xfId="6" applyNumberFormat="1" applyFont="1" applyFill="1"/>
    <xf numFmtId="167" fontId="0" fillId="0" borderId="0" xfId="0" applyNumberFormat="1" applyFill="1"/>
    <xf numFmtId="0" fontId="19" fillId="7" borderId="0" xfId="0" applyFont="1" applyFill="1" applyAlignment="1">
      <alignment horizontal="right" vertical="center" wrapText="1"/>
    </xf>
    <xf numFmtId="165" fontId="23" fillId="0" borderId="0" xfId="6" applyNumberFormat="1" applyFont="1"/>
    <xf numFmtId="165" fontId="0" fillId="0" borderId="0" xfId="0" applyNumberFormat="1"/>
    <xf numFmtId="165" fontId="0" fillId="7" borderId="0" xfId="0" applyNumberFormat="1" applyFill="1"/>
    <xf numFmtId="0" fontId="19" fillId="5" borderId="0" xfId="0" applyFont="1" applyFill="1" applyAlignment="1">
      <alignment horizontal="right" vertical="center" wrapText="1"/>
    </xf>
    <xf numFmtId="167" fontId="0" fillId="5" borderId="0" xfId="0" applyNumberFormat="1" applyFill="1"/>
    <xf numFmtId="0" fontId="3" fillId="3" borderId="0" xfId="1" applyFont="1" applyFill="1" applyBorder="1" applyAlignment="1">
      <alignment vertical="center"/>
    </xf>
    <xf numFmtId="0" fontId="16" fillId="3" borderId="0" xfId="0" applyFont="1" applyFill="1"/>
    <xf numFmtId="0" fontId="22" fillId="0" borderId="0" xfId="0" applyFont="1" applyBorder="1" applyAlignment="1">
      <alignment horizontal="center" vertical="center"/>
    </xf>
    <xf numFmtId="0" fontId="19" fillId="2" borderId="4" xfId="0" applyFont="1" applyFill="1" applyBorder="1" applyAlignment="1">
      <alignment vertical="center"/>
    </xf>
    <xf numFmtId="0" fontId="19" fillId="2" borderId="4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center"/>
    </xf>
    <xf numFmtId="0" fontId="19" fillId="2" borderId="2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5" fillId="2" borderId="2" xfId="1" applyFont="1" applyFill="1" applyBorder="1" applyAlignment="1">
      <alignment vertical="center"/>
    </xf>
    <xf numFmtId="0" fontId="15" fillId="2" borderId="5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0" fontId="15" fillId="2" borderId="6" xfId="1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vertical="center" wrapText="1"/>
    </xf>
    <xf numFmtId="0" fontId="15" fillId="2" borderId="5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vertical="center"/>
    </xf>
    <xf numFmtId="0" fontId="15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center" vertical="center" wrapText="1"/>
    </xf>
  </cellXfs>
  <cellStyles count="8">
    <cellStyle name="Migliaia" xfId="6" builtinId="3"/>
    <cellStyle name="Migliaia 2" xfId="2" xr:uid="{0BA45E1A-6DF2-453F-A66D-3EA7AA535979}"/>
    <cellStyle name="Migliaia 3" xfId="3" xr:uid="{97CA2276-0205-4838-ADCE-DCC58F86620B}"/>
    <cellStyle name="Migliaia 3 2" xfId="4" xr:uid="{CC2A2F00-64E4-4EC2-8238-BFCFD445EBD5}"/>
    <cellStyle name="Migliaia 4" xfId="7" xr:uid="{00000000-0005-0000-0000-000034000000}"/>
    <cellStyle name="Normale" xfId="0" builtinId="0"/>
    <cellStyle name="Normale 2" xfId="1" xr:uid="{2E3FE6F9-DEE5-40C7-A2AE-F2665FE3E657}"/>
    <cellStyle name="Normale 4" xfId="5" xr:uid="{25939CE9-FD9A-47E6-9FF9-0E674DD6F3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'Nati Pop 0-5 serie storica'!$A$32</c:f>
              <c:strCache>
                <c:ptCount val="1"/>
                <c:pt idx="0">
                  <c:v>Piacenza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storica'!$B$32:$K$32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102.14079868258543</c:v>
                </c:pt>
                <c:pt idx="2">
                  <c:v>108.11033347056403</c:v>
                </c:pt>
                <c:pt idx="3">
                  <c:v>101.3997529847674</c:v>
                </c:pt>
                <c:pt idx="4">
                  <c:v>98.353231782626594</c:v>
                </c:pt>
                <c:pt idx="5">
                  <c:v>97.571016879374227</c:v>
                </c:pt>
                <c:pt idx="6">
                  <c:v>97.447509263071225</c:v>
                </c:pt>
                <c:pt idx="7">
                  <c:v>95.306710580485799</c:v>
                </c:pt>
                <c:pt idx="8">
                  <c:v>93.124742692466029</c:v>
                </c:pt>
                <c:pt idx="9">
                  <c:v>89.584191025113213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E1-4910-96A1-9FA00A9E51A0}"/>
            </c:ext>
          </c:extLst>
        </c:ser>
        <c:ser>
          <c:idx val="1"/>
          <c:order val="1"/>
          <c:tx>
            <c:strRef>
              <c:f>'Nati Pop 0-5 serie storica'!$A$33</c:f>
              <c:strCache>
                <c:ptCount val="1"/>
                <c:pt idx="0">
                  <c:v>Parma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storica'!$B$33:$K$33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103.270911360799</c:v>
                </c:pt>
                <c:pt idx="2">
                  <c:v>104.7940074906367</c:v>
                </c:pt>
                <c:pt idx="3">
                  <c:v>105.89263420724096</c:v>
                </c:pt>
                <c:pt idx="4">
                  <c:v>99.425717852684144</c:v>
                </c:pt>
                <c:pt idx="5">
                  <c:v>96.928838951310865</c:v>
                </c:pt>
                <c:pt idx="6">
                  <c:v>96.054931335830204</c:v>
                </c:pt>
                <c:pt idx="7">
                  <c:v>94.431960049937587</c:v>
                </c:pt>
                <c:pt idx="8">
                  <c:v>93.408239700374523</c:v>
                </c:pt>
                <c:pt idx="9">
                  <c:v>92.309612983770279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E1-4910-96A1-9FA00A9E51A0}"/>
            </c:ext>
          </c:extLst>
        </c:ser>
        <c:ser>
          <c:idx val="2"/>
          <c:order val="2"/>
          <c:tx>
            <c:strRef>
              <c:f>'Nati Pop 0-5 serie storica'!$A$34</c:f>
              <c:strCache>
                <c:ptCount val="1"/>
                <c:pt idx="0">
                  <c:v>Reggio Emilia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storica'!$B$34:$K$34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101.85055865921788</c:v>
                </c:pt>
                <c:pt idx="2">
                  <c:v>101.27444134078212</c:v>
                </c:pt>
                <c:pt idx="3">
                  <c:v>101.99022346368716</c:v>
                </c:pt>
                <c:pt idx="4">
                  <c:v>96.822625698324032</c:v>
                </c:pt>
                <c:pt idx="5">
                  <c:v>93.34846368715084</c:v>
                </c:pt>
                <c:pt idx="6">
                  <c:v>89.245810055865931</c:v>
                </c:pt>
                <c:pt idx="7">
                  <c:v>83.641759776536318</c:v>
                </c:pt>
                <c:pt idx="8">
                  <c:v>83.502094972067042</c:v>
                </c:pt>
                <c:pt idx="9">
                  <c:v>78.613826815642469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E1-4910-96A1-9FA00A9E51A0}"/>
            </c:ext>
          </c:extLst>
        </c:ser>
        <c:ser>
          <c:idx val="3"/>
          <c:order val="3"/>
          <c:tx>
            <c:strRef>
              <c:f>'Nati Pop 0-5 serie storica'!$A$35</c:f>
              <c:strCache>
                <c:ptCount val="1"/>
                <c:pt idx="0">
                  <c:v>Modena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storica'!$B$35:$K$35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105.01677118273298</c:v>
                </c:pt>
                <c:pt idx="2">
                  <c:v>104.2875893247776</c:v>
                </c:pt>
                <c:pt idx="3">
                  <c:v>103.77716202420883</c:v>
                </c:pt>
                <c:pt idx="4">
                  <c:v>101.34169461863789</c:v>
                </c:pt>
                <c:pt idx="5">
                  <c:v>97.754119877497445</c:v>
                </c:pt>
                <c:pt idx="6">
                  <c:v>92.037334111127308</c:v>
                </c:pt>
                <c:pt idx="7">
                  <c:v>88.085168441009188</c:v>
                </c:pt>
                <c:pt idx="8">
                  <c:v>86.58305381362112</c:v>
                </c:pt>
                <c:pt idx="9">
                  <c:v>85.489281026688062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4E1-4910-96A1-9FA00A9E51A0}"/>
            </c:ext>
          </c:extLst>
        </c:ser>
        <c:ser>
          <c:idx val="4"/>
          <c:order val="4"/>
          <c:tx>
            <c:strRef>
              <c:f>'Nati Pop 0-5 serie storica'!$A$36</c:f>
              <c:strCache>
                <c:ptCount val="1"/>
                <c:pt idx="0">
                  <c:v>Bologna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storica'!$B$36:$K$36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100.39682539682539</c:v>
                </c:pt>
                <c:pt idx="2">
                  <c:v>103.84353741496599</c:v>
                </c:pt>
                <c:pt idx="3">
                  <c:v>99.08163265306122</c:v>
                </c:pt>
                <c:pt idx="4">
                  <c:v>98.764172335600904</c:v>
                </c:pt>
                <c:pt idx="5">
                  <c:v>95.963718820861672</c:v>
                </c:pt>
                <c:pt idx="6">
                  <c:v>96.054421768707485</c:v>
                </c:pt>
                <c:pt idx="7">
                  <c:v>93.730158730158735</c:v>
                </c:pt>
                <c:pt idx="8">
                  <c:v>91.621315192743765</c:v>
                </c:pt>
                <c:pt idx="9">
                  <c:v>88.775510204081627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4E1-4910-96A1-9FA00A9E51A0}"/>
            </c:ext>
          </c:extLst>
        </c:ser>
        <c:ser>
          <c:idx val="5"/>
          <c:order val="5"/>
          <c:tx>
            <c:strRef>
              <c:f>'Nati Pop 0-5 serie storica'!$A$37</c:f>
              <c:strCache>
                <c:ptCount val="1"/>
                <c:pt idx="0">
                  <c:v>Ferrara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storica'!$B$37:$K$37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106.53153153153154</c:v>
                </c:pt>
                <c:pt idx="2">
                  <c:v>105.59309309309309</c:v>
                </c:pt>
                <c:pt idx="3">
                  <c:v>106.08108108108108</c:v>
                </c:pt>
                <c:pt idx="4">
                  <c:v>101.42642642642643</c:v>
                </c:pt>
                <c:pt idx="5">
                  <c:v>98.798798798798799</c:v>
                </c:pt>
                <c:pt idx="6">
                  <c:v>90.615615615615624</c:v>
                </c:pt>
                <c:pt idx="7">
                  <c:v>86.599099099099092</c:v>
                </c:pt>
                <c:pt idx="8">
                  <c:v>81.081081081081081</c:v>
                </c:pt>
                <c:pt idx="9">
                  <c:v>77.965465465465471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4E1-4910-96A1-9FA00A9E51A0}"/>
            </c:ext>
          </c:extLst>
        </c:ser>
        <c:ser>
          <c:idx val="6"/>
          <c:order val="6"/>
          <c:tx>
            <c:strRef>
              <c:f>'Nati Pop 0-5 serie storica'!$A$38</c:f>
              <c:strCache>
                <c:ptCount val="1"/>
                <c:pt idx="0">
                  <c:v>Ravenna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storica'!$B$38:$K$38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106.06147658718758</c:v>
                </c:pt>
                <c:pt idx="2">
                  <c:v>105.17092789428327</c:v>
                </c:pt>
                <c:pt idx="3">
                  <c:v>101.32145935076127</c:v>
                </c:pt>
                <c:pt idx="4">
                  <c:v>98.879632289571958</c:v>
                </c:pt>
                <c:pt idx="5">
                  <c:v>96.093076702097107</c:v>
                </c:pt>
                <c:pt idx="6">
                  <c:v>90.433783395575986</c:v>
                </c:pt>
                <c:pt idx="7">
                  <c:v>88.25050272910083</c:v>
                </c:pt>
                <c:pt idx="8">
                  <c:v>84.343579431197938</c:v>
                </c:pt>
                <c:pt idx="9">
                  <c:v>80.9250215455329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4E1-4910-96A1-9FA00A9E51A0}"/>
            </c:ext>
          </c:extLst>
        </c:ser>
        <c:ser>
          <c:idx val="7"/>
          <c:order val="7"/>
          <c:tx>
            <c:strRef>
              <c:f>'Nati Pop 0-5 serie storica'!$A$39</c:f>
              <c:strCache>
                <c:ptCount val="1"/>
                <c:pt idx="0">
                  <c:v>Forlì-Cesena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storica'!$B$39:$K$39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103.65004179437169</c:v>
                </c:pt>
                <c:pt idx="2">
                  <c:v>103.7057676232934</c:v>
                </c:pt>
                <c:pt idx="3">
                  <c:v>104.98746168849263</c:v>
                </c:pt>
                <c:pt idx="4">
                  <c:v>103.17637224853719</c:v>
                </c:pt>
                <c:pt idx="5">
                  <c:v>99.526330454165503</c:v>
                </c:pt>
                <c:pt idx="6">
                  <c:v>96.322095291167457</c:v>
                </c:pt>
                <c:pt idx="7">
                  <c:v>91.195319030370584</c:v>
                </c:pt>
                <c:pt idx="8">
                  <c:v>87.60100306492059</c:v>
                </c:pt>
                <c:pt idx="9">
                  <c:v>85.009752020061299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4E1-4910-96A1-9FA00A9E51A0}"/>
            </c:ext>
          </c:extLst>
        </c:ser>
        <c:ser>
          <c:idx val="8"/>
          <c:order val="8"/>
          <c:tx>
            <c:strRef>
              <c:f>'Nati Pop 0-5 serie storica'!$A$40</c:f>
              <c:strCache>
                <c:ptCount val="1"/>
                <c:pt idx="0">
                  <c:v>Rimini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'Nati Pop 0-5 serie storica'!$B$30:$K$30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'Nati Pop 0-5 serie storica'!$B$40:$K$40</c:f>
              <c:numCache>
                <c:formatCode>_-* #,##0_-;\-* #,##0_-;_-* "-"??_-;_-@_-</c:formatCode>
                <c:ptCount val="10"/>
                <c:pt idx="0">
                  <c:v>100</c:v>
                </c:pt>
                <c:pt idx="1">
                  <c:v>107.23259762308999</c:v>
                </c:pt>
                <c:pt idx="2">
                  <c:v>101.42614601018676</c:v>
                </c:pt>
                <c:pt idx="3">
                  <c:v>111.88455008488964</c:v>
                </c:pt>
                <c:pt idx="4">
                  <c:v>102.68251273344653</c:v>
                </c:pt>
                <c:pt idx="5">
                  <c:v>102.61460101867573</c:v>
                </c:pt>
                <c:pt idx="6">
                  <c:v>99.456706281833618</c:v>
                </c:pt>
                <c:pt idx="7">
                  <c:v>95.78947368421052</c:v>
                </c:pt>
                <c:pt idx="8">
                  <c:v>94.023769100169773</c:v>
                </c:pt>
                <c:pt idx="9">
                  <c:v>87.096774193548384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4E1-4910-96A1-9FA00A9E5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20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Foglio1!$H$16</c:f>
              <c:strCache>
                <c:ptCount val="1"/>
                <c:pt idx="0">
                  <c:v>Bambini Totali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Foglio1!$A$17:$A$21</c:f>
              <c:strCache>
                <c:ptCount val="5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</c:strCache>
            </c:strRef>
          </c:cat>
          <c:val>
            <c:numRef>
              <c:f>Foglio1!$H$17:$H$21</c:f>
              <c:numCache>
                <c:formatCode>_-* #,##0_-;\-* #,##0_-;_-* "-"??_-;_-@_-</c:formatCode>
                <c:ptCount val="5"/>
                <c:pt idx="0">
                  <c:v>100</c:v>
                </c:pt>
                <c:pt idx="1">
                  <c:v>99.33721988472243</c:v>
                </c:pt>
                <c:pt idx="2">
                  <c:v>97.500560560296506</c:v>
                </c:pt>
                <c:pt idx="3">
                  <c:v>95.544534866850441</c:v>
                </c:pt>
                <c:pt idx="4">
                  <c:v>93.959797934500173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B-48C0-8337-095F86DDE687}"/>
            </c:ext>
          </c:extLst>
        </c:ser>
        <c:ser>
          <c:idx val="1"/>
          <c:order val="1"/>
          <c:tx>
            <c:strRef>
              <c:f>Foglio1!$I$16</c:f>
              <c:strCache>
                <c:ptCount val="1"/>
                <c:pt idx="0">
                  <c:v>di cui con cittadinanza straniera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Foglio1!$A$17:$A$21</c:f>
              <c:strCache>
                <c:ptCount val="5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</c:strCache>
            </c:strRef>
          </c:cat>
          <c:val>
            <c:numRef>
              <c:f>Foglio1!$I$17:$I$21</c:f>
              <c:numCache>
                <c:formatCode>_-* #,##0_-;\-* #,##0_-;_-* "-"??_-;_-@_-</c:formatCode>
                <c:ptCount val="5"/>
                <c:pt idx="0">
                  <c:v>100</c:v>
                </c:pt>
                <c:pt idx="1">
                  <c:v>105.07106095660797</c:v>
                </c:pt>
                <c:pt idx="2">
                  <c:v>108.23457198167996</c:v>
                </c:pt>
                <c:pt idx="3">
                  <c:v>107.96543746163654</c:v>
                </c:pt>
                <c:pt idx="4">
                  <c:v>107.99848906936116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B-48C0-8337-095F86DDE687}"/>
            </c:ext>
          </c:extLst>
        </c:ser>
        <c:ser>
          <c:idx val="2"/>
          <c:order val="2"/>
          <c:tx>
            <c:strRef>
              <c:f>Foglio1!$J$16</c:f>
              <c:strCache>
                <c:ptCount val="1"/>
                <c:pt idx="0">
                  <c:v>di cui con cittadinanza italiana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Foglio1!$A$17:$A$21</c:f>
              <c:strCache>
                <c:ptCount val="5"/>
                <c:pt idx="0">
                  <c:v>2012-13</c:v>
                </c:pt>
                <c:pt idx="1">
                  <c:v>2013-14</c:v>
                </c:pt>
                <c:pt idx="2">
                  <c:v>2014-15</c:v>
                </c:pt>
                <c:pt idx="3">
                  <c:v>2015-16</c:v>
                </c:pt>
                <c:pt idx="4">
                  <c:v>2016-17</c:v>
                </c:pt>
              </c:strCache>
            </c:strRef>
          </c:cat>
          <c:val>
            <c:numRef>
              <c:f>Foglio1!$J$17:$J$21</c:f>
              <c:numCache>
                <c:formatCode>_-* #,##0_-;\-* #,##0_-;_-* "-"??_-;_-@_-</c:formatCode>
                <c:ptCount val="5"/>
                <c:pt idx="0">
                  <c:v>100</c:v>
                </c:pt>
                <c:pt idx="1">
                  <c:v>98.406347016212493</c:v>
                </c:pt>
                <c:pt idx="2">
                  <c:v>95.757924188417462</c:v>
                </c:pt>
                <c:pt idx="3">
                  <c:v>93.528036487677753</c:v>
                </c:pt>
                <c:pt idx="4">
                  <c:v>91.680656164961093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B-48C0-8337-095F86DDE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18048"/>
        <c:axId val="220918704"/>
      </c:lineChart>
      <c:catAx>
        <c:axId val="22091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704"/>
        <c:crosses val="autoZero"/>
        <c:auto val="1"/>
        <c:lblAlgn val="ctr"/>
        <c:lblOffset val="100"/>
        <c:noMultiLvlLbl val="0"/>
      </c:catAx>
      <c:valAx>
        <c:axId val="220918704"/>
        <c:scaling>
          <c:orientation val="minMax"/>
          <c:max val="110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091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Foglio1!$B$39</c:f>
              <c:strCache>
                <c:ptCount val="1"/>
                <c:pt idx="0">
                  <c:v>Incidenza bambini stranieri nei servizi 0-3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Foglio1!$B$40:$B$48</c:f>
              <c:numCache>
                <c:formatCode>_-* #,##0.0_-;\-* #,##0.0_-;_-* "-"??_-;_-@_-</c:formatCode>
                <c:ptCount val="9"/>
                <c:pt idx="0">
                  <c:v>15.5049786628734</c:v>
                </c:pt>
                <c:pt idx="1">
                  <c:v>17.078916372202592</c:v>
                </c:pt>
                <c:pt idx="2">
                  <c:v>6.9938359412043631</c:v>
                </c:pt>
                <c:pt idx="3">
                  <c:v>9.0118577075098809</c:v>
                </c:pt>
                <c:pt idx="4">
                  <c:v>12.683208309290247</c:v>
                </c:pt>
                <c:pt idx="5">
                  <c:v>10.652275926794932</c:v>
                </c:pt>
                <c:pt idx="6">
                  <c:v>11.271975180972078</c:v>
                </c:pt>
                <c:pt idx="7">
                  <c:v>8.0840743734842366</c:v>
                </c:pt>
                <c:pt idx="8">
                  <c:v>6.6332218506131548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5-490A-BCB5-2AF5B701FDD7}"/>
            </c:ext>
          </c:extLst>
        </c:ser>
        <c:ser>
          <c:idx val="1"/>
          <c:order val="1"/>
          <c:tx>
            <c:strRef>
              <c:f>Foglio1!$C$39</c:f>
              <c:strCache>
                <c:ptCount val="1"/>
                <c:pt idx="0">
                  <c:v>Incidenza popolazione straniera 0-3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Foglio1!$C$40:$C$48</c:f>
              <c:numCache>
                <c:formatCode>_-* #,##0.0_-;\-* #,##0.0_-;_-* "-"??_-;_-@_-</c:formatCode>
                <c:ptCount val="9"/>
                <c:pt idx="0">
                  <c:v>28.684326064686083</c:v>
                </c:pt>
                <c:pt idx="1">
                  <c:v>25.876416430594901</c:v>
                </c:pt>
                <c:pt idx="2">
                  <c:v>21.012747875354108</c:v>
                </c:pt>
                <c:pt idx="3">
                  <c:v>25.688329060305428</c:v>
                </c:pt>
                <c:pt idx="4">
                  <c:v>21.73044789501569</c:v>
                </c:pt>
                <c:pt idx="5">
                  <c:v>20.293847566574836</c:v>
                </c:pt>
                <c:pt idx="6">
                  <c:v>23.653846153846153</c:v>
                </c:pt>
                <c:pt idx="7">
                  <c:v>19.423850879051049</c:v>
                </c:pt>
                <c:pt idx="8">
                  <c:v>16.623947272061514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95-490A-BCB5-2AF5B701F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2"/>
        <c:overlap val="-13"/>
        <c:axId val="508319720"/>
        <c:axId val="508320704"/>
      </c:barChart>
      <c:lineChart>
        <c:grouping val="standard"/>
        <c:varyColors val="0"/>
        <c:ser>
          <c:idx val="2"/>
          <c:order val="2"/>
          <c:tx>
            <c:strRef>
              <c:f>Foglio1!$D$39</c:f>
              <c:strCache>
                <c:ptCount val="1"/>
                <c:pt idx="0">
                  <c:v>Incidenza RER bambini stranieri nei servizi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095-490A-BCB5-2AF5B701FD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095-490A-BCB5-2AF5B701FD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95-490A-BCB5-2AF5B701FD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095-490A-BCB5-2AF5B701FD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95-490A-BCB5-2AF5B701FD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095-490A-BCB5-2AF5B701FDD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95-490A-BCB5-2AF5B701FD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095-490A-BCB5-2AF5B701FDD7}"/>
                </c:ext>
              </c:extLst>
            </c:dLbl>
            <c:dLbl>
              <c:idx val="8"/>
              <c:layout>
                <c:manualLayout>
                  <c:x val="4.8134777376654635E-3"/>
                  <c:y val="-0.2063983488132094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095-490A-BCB5-2AF5B701FD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Foglio1!$D$40:$D$48</c:f>
              <c:numCache>
                <c:formatCode>_-* #,##0.0_-;\-* #,##0.0_-;_-* "-"??_-;_-@_-</c:formatCode>
                <c:ptCount val="9"/>
                <c:pt idx="0">
                  <c:v>10.987673584022469</c:v>
                </c:pt>
                <c:pt idx="1">
                  <c:v>10.987673584022469</c:v>
                </c:pt>
                <c:pt idx="2">
                  <c:v>10.987673584022469</c:v>
                </c:pt>
                <c:pt idx="3">
                  <c:v>10.987673584022469</c:v>
                </c:pt>
                <c:pt idx="4">
                  <c:v>10.987673584022469</c:v>
                </c:pt>
                <c:pt idx="5">
                  <c:v>10.987673584022469</c:v>
                </c:pt>
                <c:pt idx="6">
                  <c:v>10.987673584022469</c:v>
                </c:pt>
                <c:pt idx="7">
                  <c:v>10.987673584022469</c:v>
                </c:pt>
                <c:pt idx="8">
                  <c:v>10.987673584022469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0095-490A-BCB5-2AF5B701FDD7}"/>
            </c:ext>
          </c:extLst>
        </c:ser>
        <c:ser>
          <c:idx val="3"/>
          <c:order val="3"/>
          <c:tx>
            <c:strRef>
              <c:f>Foglio1!$E$39</c:f>
              <c:strCache>
                <c:ptCount val="1"/>
                <c:pt idx="0">
                  <c:v>Incidenza RER popolazione straniera 0-3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95-490A-BCB5-2AF5B701FDD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095-490A-BCB5-2AF5B701FD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095-490A-BCB5-2AF5B701FDD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095-490A-BCB5-2AF5B701FD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095-490A-BCB5-2AF5B701FD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095-490A-BCB5-2AF5B701FDD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095-490A-BCB5-2AF5B701FDD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095-490A-BCB5-2AF5B701FDD7}"/>
                </c:ext>
              </c:extLst>
            </c:dLbl>
            <c:dLbl>
              <c:idx val="8"/>
              <c:layout>
                <c:manualLayout>
                  <c:x val="4.8134777376654635E-3"/>
                  <c:y val="-0.1320949432404540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095-490A-BCB5-2AF5B701FD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Foglio1!$E$40:$E$48</c:f>
              <c:numCache>
                <c:formatCode>_-* #,##0.0_-;\-* #,##0.0_-;_-* "-"??_-;_-@_-</c:formatCode>
                <c:ptCount val="9"/>
                <c:pt idx="0">
                  <c:v>22.651456788290002</c:v>
                </c:pt>
                <c:pt idx="1">
                  <c:v>22.651456788290002</c:v>
                </c:pt>
                <c:pt idx="2">
                  <c:v>22.651456788290002</c:v>
                </c:pt>
                <c:pt idx="3">
                  <c:v>22.651456788290002</c:v>
                </c:pt>
                <c:pt idx="4">
                  <c:v>22.651456788290002</c:v>
                </c:pt>
                <c:pt idx="5">
                  <c:v>22.651456788290002</c:v>
                </c:pt>
                <c:pt idx="6">
                  <c:v>22.651456788290002</c:v>
                </c:pt>
                <c:pt idx="7">
                  <c:v>22.651456788290002</c:v>
                </c:pt>
                <c:pt idx="8">
                  <c:v>22.651456788290002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095-490A-BCB5-2AF5B701F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319720"/>
        <c:axId val="508320704"/>
      </c:lineChart>
      <c:catAx>
        <c:axId val="50831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20704"/>
        <c:crosses val="autoZero"/>
        <c:auto val="1"/>
        <c:lblAlgn val="ctr"/>
        <c:lblOffset val="100"/>
        <c:noMultiLvlLbl val="0"/>
      </c:catAx>
      <c:valAx>
        <c:axId val="50832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1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Foglio1!$B$53</c:f>
              <c:strCache>
                <c:ptCount val="1"/>
                <c:pt idx="0">
                  <c:v>Incidenza bambini stranieri nei servizi 3-6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Foglio1!$B$54:$B$62</c:f>
              <c:numCache>
                <c:formatCode>_-* #,##0.0_-;\-* #,##0.0_-;_-* "-"??_-;_-@_-</c:formatCode>
                <c:ptCount val="9"/>
                <c:pt idx="0">
                  <c:v>24.941348973607038</c:v>
                </c:pt>
                <c:pt idx="1">
                  <c:v>18.800152846771113</c:v>
                </c:pt>
                <c:pt idx="2">
                  <c:v>16.22464898595944</c:v>
                </c:pt>
                <c:pt idx="3">
                  <c:v>20.379928696855213</c:v>
                </c:pt>
                <c:pt idx="4">
                  <c:v>17.539026629935719</c:v>
                </c:pt>
                <c:pt idx="5">
                  <c:v>13.555492798644449</c:v>
                </c:pt>
                <c:pt idx="6">
                  <c:v>17.471560420691134</c:v>
                </c:pt>
                <c:pt idx="7">
                  <c:v>14.877496802125357</c:v>
                </c:pt>
                <c:pt idx="8">
                  <c:v>12.420712720562795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4F-4DF6-9AAF-C1F8AE3FD46E}"/>
            </c:ext>
          </c:extLst>
        </c:ser>
        <c:ser>
          <c:idx val="1"/>
          <c:order val="1"/>
          <c:tx>
            <c:strRef>
              <c:f>Foglio1!$C$53</c:f>
              <c:strCache>
                <c:ptCount val="1"/>
                <c:pt idx="0">
                  <c:v>Incidenza popolazione straniera 3-6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Foglio1!$C$54:$C$62</c:f>
              <c:numCache>
                <c:formatCode>_-* #,##0.0_-;\-* #,##0.0_-;_-* "-"??_-;_-@_-</c:formatCode>
                <c:ptCount val="9"/>
                <c:pt idx="0">
                  <c:v>26.648275862068964</c:v>
                </c:pt>
                <c:pt idx="1">
                  <c:v>22.914918610505119</c:v>
                </c:pt>
                <c:pt idx="2">
                  <c:v>18.637401674701852</c:v>
                </c:pt>
                <c:pt idx="3">
                  <c:v>23.021618652953219</c:v>
                </c:pt>
                <c:pt idx="4">
                  <c:v>19.43744752308984</c:v>
                </c:pt>
                <c:pt idx="5">
                  <c:v>17.006003654398331</c:v>
                </c:pt>
                <c:pt idx="6">
                  <c:v>19.854132901134523</c:v>
                </c:pt>
                <c:pt idx="7">
                  <c:v>17.365550959007145</c:v>
                </c:pt>
                <c:pt idx="8">
                  <c:v>15.018801150188011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4F-4DF6-9AAF-C1F8AE3F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2"/>
        <c:overlap val="-13"/>
        <c:axId val="508319720"/>
        <c:axId val="508320704"/>
      </c:barChart>
      <c:lineChart>
        <c:grouping val="standard"/>
        <c:varyColors val="0"/>
        <c:ser>
          <c:idx val="2"/>
          <c:order val="2"/>
          <c:tx>
            <c:strRef>
              <c:f>Foglio1!$D$53</c:f>
              <c:strCache>
                <c:ptCount val="1"/>
                <c:pt idx="0">
                  <c:v>Incidenza RER bambini stranieri nei servizi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4F-4DF6-9AAF-C1F8AE3FD4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4F-4DF6-9AAF-C1F8AE3FD4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4F-4DF6-9AAF-C1F8AE3FD46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4F-4DF6-9AAF-C1F8AE3FD4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4F-4DF6-9AAF-C1F8AE3FD46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4F-4DF6-9AAF-C1F8AE3FD4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14F-4DF6-9AAF-C1F8AE3FD46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4F-4DF6-9AAF-C1F8AE3FD46E}"/>
                </c:ext>
              </c:extLst>
            </c:dLbl>
            <c:dLbl>
              <c:idx val="8"/>
              <c:layout>
                <c:manualLayout>
                  <c:x val="4.8134777376654635E-3"/>
                  <c:y val="-7.84313725490196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4F-4DF6-9AAF-C1F8AE3FD4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Foglio1!$D$54:$D$62</c:f>
              <c:numCache>
                <c:formatCode>_-* #,##0.0_-;\-* #,##0.0_-;_-* "-"??_-;_-@_-</c:formatCode>
                <c:ptCount val="9"/>
                <c:pt idx="0">
                  <c:v>17.523356025492468</c:v>
                </c:pt>
                <c:pt idx="1">
                  <c:v>17.523356025492468</c:v>
                </c:pt>
                <c:pt idx="2">
                  <c:v>17.523356025492468</c:v>
                </c:pt>
                <c:pt idx="3">
                  <c:v>17.523356025492468</c:v>
                </c:pt>
                <c:pt idx="4">
                  <c:v>17.523356025492468</c:v>
                </c:pt>
                <c:pt idx="5">
                  <c:v>17.523356025492468</c:v>
                </c:pt>
                <c:pt idx="6">
                  <c:v>17.523356025492468</c:v>
                </c:pt>
                <c:pt idx="7">
                  <c:v>17.523356025492468</c:v>
                </c:pt>
                <c:pt idx="8">
                  <c:v>17.523356025492468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014F-4DF6-9AAF-C1F8AE3FD46E}"/>
            </c:ext>
          </c:extLst>
        </c:ser>
        <c:ser>
          <c:idx val="3"/>
          <c:order val="3"/>
          <c:tx>
            <c:strRef>
              <c:f>Foglio1!$E$53</c:f>
              <c:strCache>
                <c:ptCount val="1"/>
                <c:pt idx="0">
                  <c:v>Incidenza RER popolazione straniera 3-6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4F-4DF6-9AAF-C1F8AE3FD4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4F-4DF6-9AAF-C1F8AE3FD4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4F-4DF6-9AAF-C1F8AE3FD46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4F-4DF6-9AAF-C1F8AE3FD4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4F-4DF6-9AAF-C1F8AE3FD46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14F-4DF6-9AAF-C1F8AE3FD4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4F-4DF6-9AAF-C1F8AE3FD46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4F-4DF6-9AAF-C1F8AE3FD46E}"/>
                </c:ext>
              </c:extLst>
            </c:dLbl>
            <c:dLbl>
              <c:idx val="8"/>
              <c:layout>
                <c:manualLayout>
                  <c:x val="7.2202166064981952E-3"/>
                  <c:y val="-0.11971104231166151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4F-4DF6-9AAF-C1F8AE3FD46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Foglio1!$A$27:$A$35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 Cesena</c:v>
                </c:pt>
                <c:pt idx="8">
                  <c:v>Rimini</c:v>
                </c:pt>
              </c:strCache>
            </c:strRef>
          </c:cat>
          <c:val>
            <c:numRef>
              <c:f>Foglio1!$E$54:$E$62</c:f>
              <c:numCache>
                <c:formatCode>_-* #,##0.0_-;\-* #,##0.0_-;_-* "-"??_-;_-@_-</c:formatCode>
                <c:ptCount val="9"/>
                <c:pt idx="0">
                  <c:v>20.082787750791976</c:v>
                </c:pt>
                <c:pt idx="1">
                  <c:v>20.082787750791976</c:v>
                </c:pt>
                <c:pt idx="2">
                  <c:v>20.082787750791976</c:v>
                </c:pt>
                <c:pt idx="3">
                  <c:v>20.082787750791976</c:v>
                </c:pt>
                <c:pt idx="4">
                  <c:v>20.082787750791976</c:v>
                </c:pt>
                <c:pt idx="5">
                  <c:v>20.082787750791976</c:v>
                </c:pt>
                <c:pt idx="6">
                  <c:v>20.082787750791976</c:v>
                </c:pt>
                <c:pt idx="7">
                  <c:v>20.082787750791976</c:v>
                </c:pt>
                <c:pt idx="8">
                  <c:v>20.082787750791976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014F-4DF6-9AAF-C1F8AE3FD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8319720"/>
        <c:axId val="508320704"/>
      </c:lineChart>
      <c:catAx>
        <c:axId val="50831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20704"/>
        <c:crosses val="autoZero"/>
        <c:auto val="1"/>
        <c:lblAlgn val="ctr"/>
        <c:lblOffset val="100"/>
        <c:noMultiLvlLbl val="0"/>
      </c:catAx>
      <c:valAx>
        <c:axId val="50832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0831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'fig.2.4'!$B$40</c:f>
              <c:strCache>
                <c:ptCount val="1"/>
                <c:pt idx="0">
                  <c:v>Almeno 1 servizio 0-3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037-476A-8F73-B7792777CD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'fig.2.4'!$A$41:$A$49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'fig.2.4'!$B$41:$B$49</c:f>
              <c:numCache>
                <c:formatCode>General</c:formatCode>
                <c:ptCount val="9"/>
                <c:pt idx="0">
                  <c:v>25</c:v>
                </c:pt>
                <c:pt idx="1">
                  <c:v>38</c:v>
                </c:pt>
                <c:pt idx="2">
                  <c:v>61</c:v>
                </c:pt>
                <c:pt idx="3">
                  <c:v>43</c:v>
                </c:pt>
                <c:pt idx="4">
                  <c:v>49</c:v>
                </c:pt>
                <c:pt idx="5">
                  <c:v>33</c:v>
                </c:pt>
                <c:pt idx="6">
                  <c:v>44</c:v>
                </c:pt>
                <c:pt idx="7">
                  <c:v>40</c:v>
                </c:pt>
                <c:pt idx="8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1E-4A77-BEAE-DBB1FCDF6085}"/>
            </c:ext>
          </c:extLst>
        </c:ser>
        <c:ser>
          <c:idx val="1"/>
          <c:order val="1"/>
          <c:tx>
            <c:strRef>
              <c:f>'fig.2.4'!$F$40</c:f>
              <c:strCache>
                <c:ptCount val="1"/>
                <c:pt idx="0">
                  <c:v>Di cui con 2 o più servizi 0-3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'fig.2.4'!$A$41:$A$49</c:f>
              <c:strCache>
                <c:ptCount val="9"/>
                <c:pt idx="0">
                  <c:v>Piacenza</c:v>
                </c:pt>
                <c:pt idx="1">
                  <c:v>Parma</c:v>
                </c:pt>
                <c:pt idx="2">
                  <c:v>Reggio Emilia</c:v>
                </c:pt>
                <c:pt idx="3">
                  <c:v>Modena</c:v>
                </c:pt>
                <c:pt idx="4">
                  <c:v>Bologna</c:v>
                </c:pt>
                <c:pt idx="5">
                  <c:v>Ferrara</c:v>
                </c:pt>
                <c:pt idx="6">
                  <c:v>Ravenna</c:v>
                </c:pt>
                <c:pt idx="7">
                  <c:v>Forlì-Cesena</c:v>
                </c:pt>
                <c:pt idx="8">
                  <c:v>Rimini</c:v>
                </c:pt>
              </c:strCache>
            </c:strRef>
          </c:cat>
          <c:val>
            <c:numRef>
              <c:f>'fig.2.4'!$F$41:$F$49</c:f>
              <c:numCache>
                <c:formatCode>General</c:formatCode>
                <c:ptCount val="9"/>
                <c:pt idx="0">
                  <c:v>4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1E-4A77-BEAE-DBB1FCDF6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633610760"/>
        <c:axId val="633611088"/>
      </c:barChart>
      <c:catAx>
        <c:axId val="633610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3611088"/>
        <c:crosses val="autoZero"/>
        <c:auto val="1"/>
        <c:lblAlgn val="ctr"/>
        <c:lblOffset val="100"/>
        <c:noMultiLvlLbl val="0"/>
      </c:catAx>
      <c:valAx>
        <c:axId val="633611088"/>
        <c:scaling>
          <c:orientation val="minMax"/>
          <c:max val="65"/>
          <c:min val="0"/>
        </c:scaling>
        <c:delete val="1"/>
        <c:axPos val="t"/>
        <c:numFmt formatCode="General" sourceLinked="1"/>
        <c:majorTickMark val="none"/>
        <c:minorTickMark val="none"/>
        <c:tickLblPos val="nextTo"/>
        <c:crossAx val="6336107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927056827820185E-2"/>
          <c:y val="5.3333333333333337E-2"/>
          <c:w val="0.92536047497879559"/>
          <c:h val="0.6280364590789787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'fig.2.4'!$B$24</c:f>
              <c:strCache>
                <c:ptCount val="1"/>
                <c:pt idx="0">
                  <c:v>Comunali 14%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'fig.2.4'!$A$25:$A$33</c:f>
              <c:strCache>
                <c:ptCount val="9"/>
                <c:pt idx="0">
                  <c:v>PC</c:v>
                </c:pt>
                <c:pt idx="1">
                  <c:v>PR</c:v>
                </c:pt>
                <c:pt idx="2">
                  <c:v>RE</c:v>
                </c:pt>
                <c:pt idx="3">
                  <c:v>MO</c:v>
                </c:pt>
                <c:pt idx="4">
                  <c:v>BO</c:v>
                </c:pt>
                <c:pt idx="5">
                  <c:v>FE</c:v>
                </c:pt>
                <c:pt idx="6">
                  <c:v>RA</c:v>
                </c:pt>
                <c:pt idx="7">
                  <c:v>FC</c:v>
                </c:pt>
                <c:pt idx="8">
                  <c:v>RN</c:v>
                </c:pt>
              </c:strCache>
            </c:strRef>
          </c:cat>
          <c:val>
            <c:numRef>
              <c:f>'fig.2.4'!$B$25:$B$33</c:f>
              <c:numCache>
                <c:formatCode>General</c:formatCode>
                <c:ptCount val="9"/>
                <c:pt idx="1">
                  <c:v>8</c:v>
                </c:pt>
                <c:pt idx="2">
                  <c:v>14</c:v>
                </c:pt>
                <c:pt idx="4">
                  <c:v>8</c:v>
                </c:pt>
                <c:pt idx="5">
                  <c:v>7</c:v>
                </c:pt>
                <c:pt idx="6">
                  <c:v>2</c:v>
                </c:pt>
                <c:pt idx="7">
                  <c:v>7</c:v>
                </c:pt>
                <c:pt idx="8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6-4DE8-BA72-3A9F01BF0274}"/>
            </c:ext>
          </c:extLst>
        </c:ser>
        <c:ser>
          <c:idx val="1"/>
          <c:order val="1"/>
          <c:tx>
            <c:strRef>
              <c:f>'fig.2.4'!$C$24</c:f>
              <c:strCache>
                <c:ptCount val="1"/>
                <c:pt idx="0">
                  <c:v>Privati 58%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'fig.2.4'!$A$25:$A$33</c:f>
              <c:strCache>
                <c:ptCount val="9"/>
                <c:pt idx="0">
                  <c:v>PC</c:v>
                </c:pt>
                <c:pt idx="1">
                  <c:v>PR</c:v>
                </c:pt>
                <c:pt idx="2">
                  <c:v>RE</c:v>
                </c:pt>
                <c:pt idx="3">
                  <c:v>MO</c:v>
                </c:pt>
                <c:pt idx="4">
                  <c:v>BO</c:v>
                </c:pt>
                <c:pt idx="5">
                  <c:v>FE</c:v>
                </c:pt>
                <c:pt idx="6">
                  <c:v>RA</c:v>
                </c:pt>
                <c:pt idx="7">
                  <c:v>FC</c:v>
                </c:pt>
                <c:pt idx="8">
                  <c:v>RN</c:v>
                </c:pt>
              </c:strCache>
            </c:strRef>
          </c:cat>
          <c:val>
            <c:numRef>
              <c:f>'fig.2.4'!$C$25:$C$33</c:f>
              <c:numCache>
                <c:formatCode>General</c:formatCode>
                <c:ptCount val="9"/>
                <c:pt idx="0">
                  <c:v>15</c:v>
                </c:pt>
                <c:pt idx="1">
                  <c:v>13</c:v>
                </c:pt>
                <c:pt idx="2">
                  <c:v>38</c:v>
                </c:pt>
                <c:pt idx="3">
                  <c:v>21</c:v>
                </c:pt>
                <c:pt idx="4">
                  <c:v>27</c:v>
                </c:pt>
                <c:pt idx="5">
                  <c:v>21</c:v>
                </c:pt>
                <c:pt idx="6">
                  <c:v>26</c:v>
                </c:pt>
                <c:pt idx="7">
                  <c:v>33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A6-4DE8-BA72-3A9F01BF0274}"/>
            </c:ext>
          </c:extLst>
        </c:ser>
        <c:ser>
          <c:idx val="2"/>
          <c:order val="2"/>
          <c:tx>
            <c:strRef>
              <c:f>'fig.2.4'!$D$24</c:f>
              <c:strCache>
                <c:ptCount val="1"/>
                <c:pt idx="0">
                  <c:v>Misti 25%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'fig.2.4'!$A$25:$A$33</c:f>
              <c:strCache>
                <c:ptCount val="9"/>
                <c:pt idx="0">
                  <c:v>PC</c:v>
                </c:pt>
                <c:pt idx="1">
                  <c:v>PR</c:v>
                </c:pt>
                <c:pt idx="2">
                  <c:v>RE</c:v>
                </c:pt>
                <c:pt idx="3">
                  <c:v>MO</c:v>
                </c:pt>
                <c:pt idx="4">
                  <c:v>BO</c:v>
                </c:pt>
                <c:pt idx="5">
                  <c:v>FE</c:v>
                </c:pt>
                <c:pt idx="6">
                  <c:v>RA</c:v>
                </c:pt>
                <c:pt idx="7">
                  <c:v>FC</c:v>
                </c:pt>
                <c:pt idx="8">
                  <c:v>RN</c:v>
                </c:pt>
              </c:strCache>
            </c:strRef>
          </c:cat>
          <c:val>
            <c:numRef>
              <c:f>'fig.2.4'!$D$25:$D$33</c:f>
              <c:numCache>
                <c:formatCode>General</c:formatCode>
                <c:ptCount val="9"/>
                <c:pt idx="0">
                  <c:v>10</c:v>
                </c:pt>
                <c:pt idx="1">
                  <c:v>15</c:v>
                </c:pt>
                <c:pt idx="2">
                  <c:v>9</c:v>
                </c:pt>
                <c:pt idx="3">
                  <c:v>21</c:v>
                </c:pt>
                <c:pt idx="4">
                  <c:v>14</c:v>
                </c:pt>
                <c:pt idx="5">
                  <c:v>1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A6-4DE8-BA72-3A9F01BF0274}"/>
            </c:ext>
          </c:extLst>
        </c:ser>
        <c:ser>
          <c:idx val="3"/>
          <c:order val="3"/>
          <c:tx>
            <c:strRef>
              <c:f>'fig.2.4'!$E$24</c:f>
              <c:strCache>
                <c:ptCount val="1"/>
                <c:pt idx="0">
                  <c:v>Non dichiarata 3%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'fig.2.4'!$A$25:$A$33</c:f>
              <c:strCache>
                <c:ptCount val="9"/>
                <c:pt idx="0">
                  <c:v>PC</c:v>
                </c:pt>
                <c:pt idx="1">
                  <c:v>PR</c:v>
                </c:pt>
                <c:pt idx="2">
                  <c:v>RE</c:v>
                </c:pt>
                <c:pt idx="3">
                  <c:v>MO</c:v>
                </c:pt>
                <c:pt idx="4">
                  <c:v>BO</c:v>
                </c:pt>
                <c:pt idx="5">
                  <c:v>FE</c:v>
                </c:pt>
                <c:pt idx="6">
                  <c:v>RA</c:v>
                </c:pt>
                <c:pt idx="7">
                  <c:v>FC</c:v>
                </c:pt>
                <c:pt idx="8">
                  <c:v>RN</c:v>
                </c:pt>
              </c:strCache>
            </c:strRef>
          </c:cat>
          <c:val>
            <c:numRef>
              <c:f>'fig.2.4'!$E$25:$E$33</c:f>
              <c:numCache>
                <c:formatCode>General</c:formatCode>
                <c:ptCount val="9"/>
                <c:pt idx="1">
                  <c:v>2</c:v>
                </c:pt>
                <c:pt idx="3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A6-4DE8-BA72-3A9F01BF0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633610760"/>
        <c:axId val="633611088"/>
      </c:barChart>
      <c:catAx>
        <c:axId val="633610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3611088"/>
        <c:crosses val="autoZero"/>
        <c:auto val="1"/>
        <c:lblAlgn val="ctr"/>
        <c:lblOffset val="100"/>
        <c:noMultiLvlLbl val="0"/>
      </c:catAx>
      <c:valAx>
        <c:axId val="633611088"/>
        <c:scaling>
          <c:orientation val="minMax"/>
          <c:max val="65"/>
          <c:min val="0"/>
        </c:scaling>
        <c:delete val="1"/>
        <c:axPos val="l"/>
        <c:numFmt formatCode="General" sourceLinked="1"/>
        <c:majorTickMark val="none"/>
        <c:minorTickMark val="none"/>
        <c:tickLblPos val="nextTo"/>
        <c:crossAx val="6336107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859264953358402E-2"/>
          <c:y val="0.72615604867573369"/>
          <c:w val="0.9628144239226033"/>
          <c:h val="0.233439910920225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31</xdr:row>
      <xdr:rowOff>9525</xdr:rowOff>
    </xdr:from>
    <xdr:to>
      <xdr:col>23</xdr:col>
      <xdr:colOff>333374</xdr:colOff>
      <xdr:row>50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A3D8011-33BE-4536-9668-F772FB2DE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5</xdr:row>
      <xdr:rowOff>57149</xdr:rowOff>
    </xdr:from>
    <xdr:to>
      <xdr:col>9</xdr:col>
      <xdr:colOff>276225</xdr:colOff>
      <xdr:row>18</xdr:row>
      <xdr:rowOff>0</xdr:rowOff>
    </xdr:to>
    <xdr:graphicFrame macro="">
      <xdr:nvGraphicFramePr>
        <xdr:cNvPr id="21" name="Grafico 20">
          <a:extLst>
            <a:ext uri="{FF2B5EF4-FFF2-40B4-BE49-F238E27FC236}">
              <a16:creationId xmlns:a16="http://schemas.microsoft.com/office/drawing/2014/main" id="{6925CCE0-3796-4062-AB62-324AB9E89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209550</xdr:colOff>
      <xdr:row>22</xdr:row>
      <xdr:rowOff>142875</xdr:rowOff>
    </xdr:from>
    <xdr:to>
      <xdr:col>10</xdr:col>
      <xdr:colOff>0</xdr:colOff>
      <xdr:row>38</xdr:row>
      <xdr:rowOff>161925</xdr:rowOff>
    </xdr:to>
    <xdr:graphicFrame macro="">
      <xdr:nvGraphicFramePr>
        <xdr:cNvPr id="15" name="Grafico 14">
          <a:extLst>
            <a:ext uri="{FF2B5EF4-FFF2-40B4-BE49-F238E27FC236}">
              <a16:creationId xmlns:a16="http://schemas.microsoft.com/office/drawing/2014/main" id="{F59B0FF3-4EBF-4E90-8194-04179C0C5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42</xdr:row>
      <xdr:rowOff>66675</xdr:rowOff>
    </xdr:from>
    <xdr:to>
      <xdr:col>9</xdr:col>
      <xdr:colOff>428625</xdr:colOff>
      <xdr:row>58</xdr:row>
      <xdr:rowOff>85725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54C0218C-0A29-46AB-B40C-F2F63DF3F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171452</xdr:colOff>
      <xdr:row>4</xdr:row>
      <xdr:rowOff>19050</xdr:rowOff>
    </xdr:from>
    <xdr:to>
      <xdr:col>6</xdr:col>
      <xdr:colOff>0</xdr:colOff>
      <xdr:row>16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3E70FB-BF26-4EB0-A135-6ED6AC391A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552450</xdr:colOff>
      <xdr:row>3</xdr:row>
      <xdr:rowOff>161925</xdr:rowOff>
    </xdr:from>
    <xdr:to>
      <xdr:col>12</xdr:col>
      <xdr:colOff>28575</xdr:colOff>
      <xdr:row>17</xdr:row>
      <xdr:rowOff>114300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7576243-296F-45C5-BC0F-00FD6956BD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7359-02A6-422C-98C9-9123BED4D3A7}">
  <dimension ref="A2:X251"/>
  <sheetViews>
    <sheetView showGridLines="0" topLeftCell="A233" workbookViewId="0">
      <selection activeCell="B243" sqref="B243"/>
    </sheetView>
  </sheetViews>
  <sheetFormatPr defaultColWidth="9" defaultRowHeight="12" x14ac:dyDescent="0.25"/>
  <cols>
    <col min="1" max="1" width="17.85546875" style="12" customWidth="1"/>
    <col min="2" max="12" width="9" style="12"/>
    <col min="13" max="14" width="9" style="49"/>
    <col min="15" max="16384" width="9" style="12"/>
  </cols>
  <sheetData>
    <row r="2" spans="1:24" ht="15.75" x14ac:dyDescent="0.25">
      <c r="A2" s="2" t="s">
        <v>50</v>
      </c>
    </row>
    <row r="3" spans="1:24" ht="15" customHeight="1" x14ac:dyDescent="0.25">
      <c r="A3" s="138" t="s">
        <v>0</v>
      </c>
      <c r="B3" s="139" t="s">
        <v>19</v>
      </c>
      <c r="C3" s="139"/>
      <c r="D3" s="139"/>
      <c r="E3" s="139"/>
      <c r="F3" s="139"/>
      <c r="G3" s="139"/>
      <c r="H3" s="139"/>
      <c r="I3" s="139"/>
      <c r="J3" s="139"/>
      <c r="K3" s="139"/>
    </row>
    <row r="4" spans="1:24" ht="15" customHeight="1" x14ac:dyDescent="0.25">
      <c r="A4" s="138"/>
      <c r="B4" s="67">
        <v>2007</v>
      </c>
      <c r="C4" s="67">
        <v>2008</v>
      </c>
      <c r="D4" s="67">
        <v>2009</v>
      </c>
      <c r="E4" s="67">
        <v>2010</v>
      </c>
      <c r="F4" s="67">
        <v>2011</v>
      </c>
      <c r="G4" s="67">
        <v>2012</v>
      </c>
      <c r="H4" s="67">
        <v>2013</v>
      </c>
      <c r="I4" s="67">
        <v>2014</v>
      </c>
      <c r="J4" s="67">
        <v>2015</v>
      </c>
      <c r="K4" s="67">
        <v>2016</v>
      </c>
    </row>
    <row r="5" spans="1:24" ht="12.95" customHeight="1" x14ac:dyDescent="0.25">
      <c r="A5" s="68"/>
      <c r="B5" s="137" t="s">
        <v>87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1:24" ht="12.75" x14ac:dyDescent="0.25">
      <c r="A6" s="69" t="s">
        <v>1</v>
      </c>
      <c r="B6" s="70">
        <v>2429</v>
      </c>
      <c r="C6" s="70">
        <v>2481</v>
      </c>
      <c r="D6" s="70">
        <v>2626</v>
      </c>
      <c r="E6" s="70">
        <v>2463</v>
      </c>
      <c r="F6" s="70">
        <v>2389</v>
      </c>
      <c r="G6" s="70">
        <v>2370</v>
      </c>
      <c r="H6" s="70">
        <v>2367</v>
      </c>
      <c r="I6" s="70">
        <v>2315</v>
      </c>
      <c r="J6" s="70">
        <v>2262</v>
      </c>
      <c r="K6" s="70">
        <v>2176</v>
      </c>
      <c r="L6" s="42">
        <f t="shared" ref="L6:L11" si="0">K6-B6</f>
        <v>-253</v>
      </c>
      <c r="M6" s="42">
        <f>L6/B6*100</f>
        <v>-10.415808974886785</v>
      </c>
      <c r="N6" s="42">
        <v>9</v>
      </c>
    </row>
    <row r="7" spans="1:24" ht="12.75" x14ac:dyDescent="0.25">
      <c r="A7" s="69" t="s">
        <v>2</v>
      </c>
      <c r="B7" s="70">
        <v>4005</v>
      </c>
      <c r="C7" s="70">
        <v>4136</v>
      </c>
      <c r="D7" s="70">
        <v>4197</v>
      </c>
      <c r="E7" s="70">
        <v>4241</v>
      </c>
      <c r="F7" s="70">
        <v>3982</v>
      </c>
      <c r="G7" s="70">
        <v>3882</v>
      </c>
      <c r="H7" s="70">
        <v>3847</v>
      </c>
      <c r="I7" s="70">
        <v>3782</v>
      </c>
      <c r="J7" s="70">
        <v>3741</v>
      </c>
      <c r="K7" s="70">
        <v>3697</v>
      </c>
      <c r="L7" s="42">
        <f t="shared" si="0"/>
        <v>-308</v>
      </c>
      <c r="M7" s="42">
        <f>L7/B7*100</f>
        <v>-7.690387016229713</v>
      </c>
      <c r="N7" s="42">
        <v>8</v>
      </c>
      <c r="R7" s="12">
        <v>246000</v>
      </c>
    </row>
    <row r="8" spans="1:24" ht="12.75" x14ac:dyDescent="0.25">
      <c r="A8" s="69" t="s">
        <v>20</v>
      </c>
      <c r="B8" s="70">
        <v>5728</v>
      </c>
      <c r="C8" s="70">
        <v>5834</v>
      </c>
      <c r="D8" s="70">
        <v>5801</v>
      </c>
      <c r="E8" s="70">
        <v>5842</v>
      </c>
      <c r="F8" s="70">
        <v>5546</v>
      </c>
      <c r="G8" s="70">
        <v>5347</v>
      </c>
      <c r="H8" s="70">
        <v>5112</v>
      </c>
      <c r="I8" s="70">
        <v>4791</v>
      </c>
      <c r="J8" s="70">
        <v>4783</v>
      </c>
      <c r="K8" s="70">
        <v>4503</v>
      </c>
      <c r="L8" s="50">
        <f t="shared" si="0"/>
        <v>-1225</v>
      </c>
      <c r="M8" s="42">
        <f t="shared" ref="M8:M14" si="1">L8/B8*100</f>
        <v>-21.386173184357542</v>
      </c>
      <c r="N8" s="42">
        <v>1</v>
      </c>
      <c r="R8" s="12">
        <v>0</v>
      </c>
      <c r="S8" s="12">
        <v>1</v>
      </c>
      <c r="T8" s="12">
        <v>2</v>
      </c>
      <c r="U8" s="12">
        <v>3</v>
      </c>
      <c r="V8" s="12">
        <v>4</v>
      </c>
      <c r="W8" s="12">
        <v>5</v>
      </c>
    </row>
    <row r="9" spans="1:24" ht="12.75" x14ac:dyDescent="0.25">
      <c r="A9" s="69" t="s">
        <v>4</v>
      </c>
      <c r="B9" s="70">
        <v>6857</v>
      </c>
      <c r="C9" s="70">
        <v>7201</v>
      </c>
      <c r="D9" s="70">
        <v>7151</v>
      </c>
      <c r="E9" s="70">
        <v>7116</v>
      </c>
      <c r="F9" s="70">
        <v>6949</v>
      </c>
      <c r="G9" s="70">
        <v>6703</v>
      </c>
      <c r="H9" s="70">
        <v>6311</v>
      </c>
      <c r="I9" s="70">
        <v>6040</v>
      </c>
      <c r="J9" s="70">
        <v>5937</v>
      </c>
      <c r="K9" s="70">
        <v>5862</v>
      </c>
      <c r="L9" s="42">
        <f t="shared" si="0"/>
        <v>-995</v>
      </c>
      <c r="M9" s="42">
        <f t="shared" si="1"/>
        <v>-14.510718973311945</v>
      </c>
      <c r="N9" s="42">
        <v>2</v>
      </c>
      <c r="O9" s="12">
        <v>2009</v>
      </c>
      <c r="P9" s="44">
        <v>42117</v>
      </c>
      <c r="Q9" s="43"/>
      <c r="R9" s="43">
        <v>41674</v>
      </c>
      <c r="S9" s="43">
        <v>42126</v>
      </c>
      <c r="T9" s="43">
        <v>41737</v>
      </c>
      <c r="U9" s="43">
        <v>41026</v>
      </c>
      <c r="V9" s="43">
        <v>40344</v>
      </c>
      <c r="W9" s="44">
        <v>39733</v>
      </c>
      <c r="X9" s="42">
        <f>SUM(R9:W9)</f>
        <v>246640</v>
      </c>
    </row>
    <row r="10" spans="1:24" ht="12.75" x14ac:dyDescent="0.25">
      <c r="A10" s="69" t="s">
        <v>5</v>
      </c>
      <c r="B10" s="70">
        <v>8820</v>
      </c>
      <c r="C10" s="70">
        <v>8855</v>
      </c>
      <c r="D10" s="70">
        <v>9159</v>
      </c>
      <c r="E10" s="70">
        <v>8739</v>
      </c>
      <c r="F10" s="70">
        <v>8711</v>
      </c>
      <c r="G10" s="70">
        <v>8464</v>
      </c>
      <c r="H10" s="70">
        <v>8472</v>
      </c>
      <c r="I10" s="70">
        <v>8267</v>
      </c>
      <c r="J10" s="70">
        <v>8081</v>
      </c>
      <c r="K10" s="70">
        <v>7830</v>
      </c>
      <c r="L10" s="42">
        <f t="shared" si="0"/>
        <v>-990</v>
      </c>
      <c r="M10" s="42">
        <f t="shared" si="1"/>
        <v>-11.224489795918368</v>
      </c>
      <c r="N10" s="42">
        <v>3</v>
      </c>
      <c r="O10" s="12">
        <v>2010</v>
      </c>
      <c r="P10" s="46">
        <v>41817</v>
      </c>
      <c r="Q10" s="43"/>
      <c r="R10" s="44">
        <f>P9</f>
        <v>42117</v>
      </c>
      <c r="S10" s="43">
        <v>41674</v>
      </c>
      <c r="T10" s="43">
        <v>42126</v>
      </c>
      <c r="U10" s="43">
        <v>41737</v>
      </c>
      <c r="V10" s="43">
        <v>41026</v>
      </c>
      <c r="W10" s="46">
        <v>40344</v>
      </c>
      <c r="X10" s="42">
        <f>SUM(R10:W10)</f>
        <v>249024</v>
      </c>
    </row>
    <row r="11" spans="1:24" ht="12.75" x14ac:dyDescent="0.25">
      <c r="A11" s="69" t="s">
        <v>6</v>
      </c>
      <c r="B11" s="70">
        <v>2664</v>
      </c>
      <c r="C11" s="70">
        <v>2838</v>
      </c>
      <c r="D11" s="70">
        <v>2813</v>
      </c>
      <c r="E11" s="70">
        <v>2826</v>
      </c>
      <c r="F11" s="70">
        <v>2702</v>
      </c>
      <c r="G11" s="70">
        <v>2632</v>
      </c>
      <c r="H11" s="70">
        <v>2414</v>
      </c>
      <c r="I11" s="70">
        <v>2307</v>
      </c>
      <c r="J11" s="70">
        <v>2160</v>
      </c>
      <c r="K11" s="70">
        <v>2077</v>
      </c>
      <c r="L11" s="42">
        <f t="shared" si="0"/>
        <v>-587</v>
      </c>
      <c r="M11" s="42">
        <f t="shared" si="1"/>
        <v>-22.034534534534533</v>
      </c>
      <c r="N11" s="42">
        <v>5</v>
      </c>
      <c r="O11" s="12">
        <v>2011</v>
      </c>
      <c r="P11" s="47">
        <v>40448</v>
      </c>
      <c r="Q11" s="43"/>
      <c r="R11" s="46">
        <f>P10</f>
        <v>41817</v>
      </c>
      <c r="S11" s="45">
        <v>42117</v>
      </c>
      <c r="T11" s="43">
        <v>41674</v>
      </c>
      <c r="U11" s="43">
        <v>42126</v>
      </c>
      <c r="V11" s="43">
        <v>41737</v>
      </c>
      <c r="W11" s="47">
        <v>41026</v>
      </c>
      <c r="X11" s="42">
        <f>SUM(R11:W11)</f>
        <v>250497</v>
      </c>
    </row>
    <row r="12" spans="1:24" ht="12.75" x14ac:dyDescent="0.25">
      <c r="A12" s="69" t="s">
        <v>7</v>
      </c>
      <c r="B12" s="70">
        <v>3481</v>
      </c>
      <c r="C12" s="70">
        <v>3692</v>
      </c>
      <c r="D12" s="70">
        <v>3661</v>
      </c>
      <c r="E12" s="70">
        <v>3527</v>
      </c>
      <c r="F12" s="70">
        <v>3442</v>
      </c>
      <c r="G12" s="70">
        <v>3345</v>
      </c>
      <c r="H12" s="70">
        <v>3148</v>
      </c>
      <c r="I12" s="70">
        <v>3072</v>
      </c>
      <c r="J12" s="70">
        <v>2936</v>
      </c>
      <c r="K12" s="70">
        <v>2817</v>
      </c>
      <c r="L12" s="42">
        <f>K12-B12</f>
        <v>-664</v>
      </c>
      <c r="M12" s="42">
        <f t="shared" si="1"/>
        <v>-19.074978454467107</v>
      </c>
      <c r="N12" s="42">
        <v>4</v>
      </c>
      <c r="O12" s="12">
        <v>2012</v>
      </c>
      <c r="P12" s="43">
        <v>39337</v>
      </c>
      <c r="Q12" s="43"/>
      <c r="R12" s="47">
        <f>P11</f>
        <v>40448</v>
      </c>
      <c r="S12" s="43">
        <v>41817</v>
      </c>
      <c r="T12" s="43">
        <v>42117</v>
      </c>
      <c r="U12" s="43">
        <v>41674</v>
      </c>
      <c r="V12" s="43">
        <v>42126</v>
      </c>
      <c r="W12" s="43">
        <v>41737</v>
      </c>
      <c r="X12" s="42">
        <f>SUM(R12:W12)</f>
        <v>249919</v>
      </c>
    </row>
    <row r="13" spans="1:24" ht="12.75" x14ac:dyDescent="0.25">
      <c r="A13" s="69" t="s">
        <v>21</v>
      </c>
      <c r="B13" s="70">
        <v>3589</v>
      </c>
      <c r="C13" s="70">
        <v>3720</v>
      </c>
      <c r="D13" s="70">
        <v>3722</v>
      </c>
      <c r="E13" s="70">
        <v>3768</v>
      </c>
      <c r="F13" s="70">
        <v>3703</v>
      </c>
      <c r="G13" s="70">
        <v>3572</v>
      </c>
      <c r="H13" s="70">
        <v>3457</v>
      </c>
      <c r="I13" s="70">
        <v>3273</v>
      </c>
      <c r="J13" s="70">
        <v>3144</v>
      </c>
      <c r="K13" s="70">
        <v>3051</v>
      </c>
      <c r="L13" s="42">
        <f>K13-B13</f>
        <v>-538</v>
      </c>
      <c r="M13" s="42">
        <f t="shared" si="1"/>
        <v>-14.990247979938701</v>
      </c>
      <c r="N13" s="42">
        <v>6</v>
      </c>
    </row>
    <row r="14" spans="1:24" ht="12.75" x14ac:dyDescent="0.25">
      <c r="A14" s="69" t="s">
        <v>9</v>
      </c>
      <c r="B14" s="70">
        <v>2945</v>
      </c>
      <c r="C14" s="70">
        <v>3158</v>
      </c>
      <c r="D14" s="70">
        <v>2987</v>
      </c>
      <c r="E14" s="70">
        <v>3295</v>
      </c>
      <c r="F14" s="70">
        <v>3024</v>
      </c>
      <c r="G14" s="70">
        <v>3022</v>
      </c>
      <c r="H14" s="70">
        <v>2929</v>
      </c>
      <c r="I14" s="70">
        <v>2821</v>
      </c>
      <c r="J14" s="70">
        <v>2769</v>
      </c>
      <c r="K14" s="70">
        <v>2565</v>
      </c>
      <c r="L14" s="42">
        <f>K14-B14</f>
        <v>-380</v>
      </c>
      <c r="M14" s="42">
        <f t="shared" si="1"/>
        <v>-12.903225806451612</v>
      </c>
      <c r="N14" s="42">
        <v>7</v>
      </c>
    </row>
    <row r="15" spans="1:24" ht="12.75" x14ac:dyDescent="0.25">
      <c r="A15" s="69" t="s">
        <v>10</v>
      </c>
      <c r="B15" s="70">
        <f t="shared" ref="B15:K15" si="2">SUM(B6:B14)</f>
        <v>40518</v>
      </c>
      <c r="C15" s="70">
        <f t="shared" si="2"/>
        <v>41915</v>
      </c>
      <c r="D15" s="70">
        <f t="shared" si="2"/>
        <v>42117</v>
      </c>
      <c r="E15" s="70">
        <f t="shared" si="2"/>
        <v>41817</v>
      </c>
      <c r="F15" s="70">
        <f t="shared" si="2"/>
        <v>40448</v>
      </c>
      <c r="G15" s="70">
        <f t="shared" si="2"/>
        <v>39337</v>
      </c>
      <c r="H15" s="70">
        <f t="shared" si="2"/>
        <v>38057</v>
      </c>
      <c r="I15" s="70">
        <f t="shared" si="2"/>
        <v>36668</v>
      </c>
      <c r="J15" s="70">
        <f t="shared" si="2"/>
        <v>35813</v>
      </c>
      <c r="K15" s="70">
        <f t="shared" si="2"/>
        <v>34578</v>
      </c>
      <c r="L15" s="42">
        <f>K15-B15</f>
        <v>-5940</v>
      </c>
      <c r="M15" s="42"/>
      <c r="N15" s="42"/>
      <c r="O15" s="42">
        <f>D15-K15</f>
        <v>7539</v>
      </c>
    </row>
    <row r="16" spans="1:24" ht="12.75" x14ac:dyDescent="0.25">
      <c r="A16" s="68"/>
      <c r="B16" s="140" t="s">
        <v>49</v>
      </c>
      <c r="C16" s="140"/>
      <c r="D16" s="140"/>
      <c r="E16" s="140"/>
      <c r="F16" s="140"/>
      <c r="G16" s="140"/>
      <c r="H16" s="140"/>
      <c r="I16" s="140"/>
      <c r="J16" s="140"/>
      <c r="K16" s="140"/>
    </row>
    <row r="17" spans="1:15" ht="12.75" x14ac:dyDescent="0.25">
      <c r="A17" s="69" t="s">
        <v>1</v>
      </c>
      <c r="B17" s="70">
        <v>14175</v>
      </c>
      <c r="C17" s="70">
        <v>14610</v>
      </c>
      <c r="D17" s="70">
        <v>15006</v>
      </c>
      <c r="E17" s="70">
        <v>15105</v>
      </c>
      <c r="F17" s="70">
        <v>15106</v>
      </c>
      <c r="G17" s="70">
        <v>14995</v>
      </c>
      <c r="H17" s="70">
        <v>14882</v>
      </c>
      <c r="I17" s="70">
        <v>14711</v>
      </c>
      <c r="J17" s="70">
        <v>14326</v>
      </c>
      <c r="K17" s="70">
        <v>14083</v>
      </c>
      <c r="L17" s="42">
        <f t="shared" ref="L17:L22" si="3">K17-B17</f>
        <v>-92</v>
      </c>
      <c r="M17" s="42">
        <f>L17/B17*100</f>
        <v>-0.64902998236331566</v>
      </c>
    </row>
    <row r="18" spans="1:15" ht="12.75" x14ac:dyDescent="0.25">
      <c r="A18" s="69" t="s">
        <v>2</v>
      </c>
      <c r="B18" s="70">
        <v>22489</v>
      </c>
      <c r="C18" s="70">
        <v>23413</v>
      </c>
      <c r="D18" s="70">
        <v>24105</v>
      </c>
      <c r="E18" s="70">
        <v>24691</v>
      </c>
      <c r="F18" s="70">
        <v>24840</v>
      </c>
      <c r="G18" s="70">
        <v>24883</v>
      </c>
      <c r="H18" s="70">
        <v>24425</v>
      </c>
      <c r="I18" s="70">
        <v>24154</v>
      </c>
      <c r="J18" s="70">
        <v>23706</v>
      </c>
      <c r="K18" s="70">
        <v>23214</v>
      </c>
      <c r="L18" s="51">
        <f t="shared" si="3"/>
        <v>725</v>
      </c>
      <c r="M18" s="42">
        <f t="shared" ref="M18:M25" si="4">L18/B18*100</f>
        <v>3.2237983013917915</v>
      </c>
    </row>
    <row r="19" spans="1:15" ht="12.75" x14ac:dyDescent="0.25">
      <c r="A19" s="69" t="s">
        <v>20</v>
      </c>
      <c r="B19" s="70">
        <v>32551</v>
      </c>
      <c r="C19" s="70">
        <v>33455</v>
      </c>
      <c r="D19" s="70">
        <v>34107</v>
      </c>
      <c r="E19" s="70">
        <v>34413</v>
      </c>
      <c r="F19" s="70">
        <v>34443</v>
      </c>
      <c r="G19" s="70">
        <v>34117</v>
      </c>
      <c r="H19" s="70">
        <v>33252</v>
      </c>
      <c r="I19" s="70">
        <v>32108</v>
      </c>
      <c r="J19" s="70">
        <v>31115</v>
      </c>
      <c r="K19" s="70">
        <v>29884</v>
      </c>
      <c r="L19" s="50">
        <f t="shared" si="3"/>
        <v>-2667</v>
      </c>
      <c r="M19" s="42">
        <f t="shared" si="4"/>
        <v>-8.1932966729132755</v>
      </c>
    </row>
    <row r="20" spans="1:15" ht="12.75" x14ac:dyDescent="0.25">
      <c r="A20" s="69" t="s">
        <v>4</v>
      </c>
      <c r="B20" s="70">
        <v>39623</v>
      </c>
      <c r="C20" s="70">
        <v>40851</v>
      </c>
      <c r="D20" s="70">
        <v>41672</v>
      </c>
      <c r="E20" s="70">
        <v>42243</v>
      </c>
      <c r="F20" s="70">
        <v>42524</v>
      </c>
      <c r="G20" s="70">
        <v>42292</v>
      </c>
      <c r="H20" s="70">
        <v>41361</v>
      </c>
      <c r="I20" s="70">
        <v>40259</v>
      </c>
      <c r="J20" s="70">
        <v>39068</v>
      </c>
      <c r="K20" s="70">
        <v>37971</v>
      </c>
      <c r="L20" s="42">
        <f t="shared" si="3"/>
        <v>-1652</v>
      </c>
      <c r="M20" s="42">
        <f t="shared" si="4"/>
        <v>-4.1692956111349471</v>
      </c>
    </row>
    <row r="21" spans="1:15" ht="12.75" x14ac:dyDescent="0.25">
      <c r="A21" s="69" t="s">
        <v>5</v>
      </c>
      <c r="B21" s="70">
        <v>51100</v>
      </c>
      <c r="C21" s="70">
        <v>52169</v>
      </c>
      <c r="D21" s="70">
        <v>53319</v>
      </c>
      <c r="E21" s="70">
        <v>53627</v>
      </c>
      <c r="F21" s="70">
        <v>53980</v>
      </c>
      <c r="G21" s="70">
        <v>53761</v>
      </c>
      <c r="H21" s="70">
        <v>53140</v>
      </c>
      <c r="I21" s="70">
        <v>52634</v>
      </c>
      <c r="J21" s="70">
        <v>51556</v>
      </c>
      <c r="K21" s="70">
        <v>50739</v>
      </c>
      <c r="L21" s="42">
        <f t="shared" si="3"/>
        <v>-361</v>
      </c>
      <c r="M21" s="42">
        <f t="shared" si="4"/>
        <v>-0.70645792563600784</v>
      </c>
    </row>
    <row r="22" spans="1:15" ht="12.75" x14ac:dyDescent="0.25">
      <c r="A22" s="69" t="s">
        <v>6</v>
      </c>
      <c r="B22" s="70">
        <v>15549</v>
      </c>
      <c r="C22" s="70">
        <v>16059</v>
      </c>
      <c r="D22" s="70">
        <v>16463</v>
      </c>
      <c r="E22" s="70">
        <v>16652</v>
      </c>
      <c r="F22" s="70">
        <v>16683</v>
      </c>
      <c r="G22" s="70">
        <v>16483</v>
      </c>
      <c r="H22" s="70">
        <v>16005</v>
      </c>
      <c r="I22" s="70">
        <v>15602</v>
      </c>
      <c r="J22" s="70">
        <v>14902</v>
      </c>
      <c r="K22" s="70">
        <v>14196</v>
      </c>
      <c r="L22" s="42">
        <f t="shared" si="3"/>
        <v>-1353</v>
      </c>
      <c r="M22" s="42">
        <f t="shared" si="4"/>
        <v>-8.7015242137758069</v>
      </c>
    </row>
    <row r="23" spans="1:15" ht="12.75" x14ac:dyDescent="0.25">
      <c r="A23" s="69" t="s">
        <v>7</v>
      </c>
      <c r="B23" s="70">
        <v>19902</v>
      </c>
      <c r="C23" s="70">
        <v>20643</v>
      </c>
      <c r="D23" s="70">
        <v>21153</v>
      </c>
      <c r="E23" s="70">
        <v>21510</v>
      </c>
      <c r="F23" s="70">
        <v>21644</v>
      </c>
      <c r="G23" s="70">
        <v>21353</v>
      </c>
      <c r="H23" s="70">
        <v>20797</v>
      </c>
      <c r="I23" s="70">
        <v>20191</v>
      </c>
      <c r="J23" s="70">
        <v>19408</v>
      </c>
      <c r="K23" s="70">
        <v>18712</v>
      </c>
      <c r="L23" s="42">
        <f>K23-B23</f>
        <v>-1190</v>
      </c>
      <c r="M23" s="42">
        <f t="shared" si="4"/>
        <v>-5.9792985629584967</v>
      </c>
    </row>
    <row r="24" spans="1:15" ht="12.75" x14ac:dyDescent="0.25">
      <c r="A24" s="69" t="s">
        <v>21</v>
      </c>
      <c r="B24" s="70">
        <v>21101</v>
      </c>
      <c r="C24" s="70">
        <v>21681</v>
      </c>
      <c r="D24" s="70">
        <v>22055</v>
      </c>
      <c r="E24" s="70">
        <v>22342</v>
      </c>
      <c r="F24" s="70">
        <v>22580</v>
      </c>
      <c r="G24" s="70">
        <v>22364</v>
      </c>
      <c r="H24" s="70">
        <v>21908</v>
      </c>
      <c r="I24" s="70">
        <v>21380</v>
      </c>
      <c r="J24" s="70">
        <v>20783</v>
      </c>
      <c r="K24" s="70">
        <v>20078</v>
      </c>
      <c r="L24" s="42">
        <f>K24-B24</f>
        <v>-1023</v>
      </c>
      <c r="M24" s="42">
        <f t="shared" si="4"/>
        <v>-4.8481114639116623</v>
      </c>
    </row>
    <row r="25" spans="1:15" ht="12.75" x14ac:dyDescent="0.25">
      <c r="A25" s="69" t="s">
        <v>9</v>
      </c>
      <c r="B25" s="70">
        <v>16816</v>
      </c>
      <c r="C25" s="70">
        <v>17443</v>
      </c>
      <c r="D25" s="70">
        <v>18760</v>
      </c>
      <c r="E25" s="70">
        <v>19166</v>
      </c>
      <c r="F25" s="70">
        <v>19165</v>
      </c>
      <c r="G25" s="70">
        <v>19182</v>
      </c>
      <c r="H25" s="70">
        <v>18757</v>
      </c>
      <c r="I25" s="70">
        <v>18292</v>
      </c>
      <c r="J25" s="70">
        <v>17864</v>
      </c>
      <c r="K25" s="70">
        <v>17235</v>
      </c>
      <c r="L25" s="51">
        <f>K25-B25</f>
        <v>419</v>
      </c>
      <c r="M25" s="42">
        <f t="shared" si="4"/>
        <v>2.4916745956232158</v>
      </c>
    </row>
    <row r="26" spans="1:15" ht="12.75" x14ac:dyDescent="0.25">
      <c r="A26" s="69" t="s">
        <v>10</v>
      </c>
      <c r="B26" s="70">
        <f>SUM(B17:B25)</f>
        <v>233306</v>
      </c>
      <c r="C26" s="70">
        <f t="shared" ref="C26:K26" si="5">SUM(C17:C25)</f>
        <v>240324</v>
      </c>
      <c r="D26" s="70">
        <f t="shared" si="5"/>
        <v>246640</v>
      </c>
      <c r="E26" s="70">
        <f t="shared" si="5"/>
        <v>249749</v>
      </c>
      <c r="F26" s="70">
        <f t="shared" si="5"/>
        <v>250965</v>
      </c>
      <c r="G26" s="70">
        <f t="shared" si="5"/>
        <v>249430</v>
      </c>
      <c r="H26" s="70">
        <f t="shared" si="5"/>
        <v>244527</v>
      </c>
      <c r="I26" s="70">
        <f t="shared" si="5"/>
        <v>239331</v>
      </c>
      <c r="J26" s="70">
        <f t="shared" si="5"/>
        <v>232728</v>
      </c>
      <c r="K26" s="70">
        <f t="shared" si="5"/>
        <v>226112</v>
      </c>
      <c r="L26" s="51">
        <f>K26-B26</f>
        <v>-7194</v>
      </c>
      <c r="M26" s="42"/>
      <c r="N26" s="42"/>
      <c r="O26" s="42">
        <f>F26-K26</f>
        <v>24853</v>
      </c>
    </row>
    <row r="27" spans="1:15" x14ac:dyDescent="0.25">
      <c r="A27" s="29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5" ht="15.75" x14ac:dyDescent="0.25">
      <c r="A28" s="2" t="s">
        <v>51</v>
      </c>
    </row>
    <row r="29" spans="1:15" ht="15" customHeight="1" x14ac:dyDescent="0.25">
      <c r="A29" s="138" t="s">
        <v>0</v>
      </c>
      <c r="B29" s="139" t="s">
        <v>19</v>
      </c>
      <c r="C29" s="139"/>
      <c r="D29" s="139"/>
      <c r="E29" s="139"/>
      <c r="F29" s="139"/>
      <c r="G29" s="139"/>
      <c r="H29" s="139"/>
      <c r="I29" s="139"/>
      <c r="J29" s="139"/>
      <c r="K29" s="139"/>
    </row>
    <row r="30" spans="1:15" ht="15" customHeight="1" x14ac:dyDescent="0.25">
      <c r="A30" s="138"/>
      <c r="B30" s="67">
        <v>2007</v>
      </c>
      <c r="C30" s="67">
        <v>2008</v>
      </c>
      <c r="D30" s="67">
        <v>2009</v>
      </c>
      <c r="E30" s="67">
        <v>2010</v>
      </c>
      <c r="F30" s="67">
        <v>2011</v>
      </c>
      <c r="G30" s="67">
        <v>2012</v>
      </c>
      <c r="H30" s="67">
        <v>2013</v>
      </c>
      <c r="I30" s="67">
        <v>2014</v>
      </c>
      <c r="J30" s="67">
        <v>2015</v>
      </c>
      <c r="K30" s="67">
        <v>2016</v>
      </c>
    </row>
    <row r="31" spans="1:15" ht="12.75" customHeight="1" x14ac:dyDescent="0.25">
      <c r="A31" s="68"/>
      <c r="B31" s="137" t="s">
        <v>47</v>
      </c>
      <c r="C31" s="137"/>
      <c r="D31" s="137"/>
      <c r="E31" s="137"/>
      <c r="F31" s="137"/>
      <c r="G31" s="137"/>
      <c r="H31" s="137"/>
      <c r="I31" s="137"/>
      <c r="J31" s="137"/>
      <c r="K31" s="137"/>
    </row>
    <row r="32" spans="1:15" ht="12.75" customHeight="1" x14ac:dyDescent="0.25">
      <c r="A32" s="69" t="s">
        <v>1</v>
      </c>
      <c r="B32" s="71">
        <f t="shared" ref="B32:K32" si="6">B6/$B$6*100</f>
        <v>100</v>
      </c>
      <c r="C32" s="71">
        <f t="shared" si="6"/>
        <v>102.14079868258543</v>
      </c>
      <c r="D32" s="71">
        <f t="shared" si="6"/>
        <v>108.11033347056403</v>
      </c>
      <c r="E32" s="71">
        <f t="shared" si="6"/>
        <v>101.3997529847674</v>
      </c>
      <c r="F32" s="71">
        <f t="shared" si="6"/>
        <v>98.353231782626594</v>
      </c>
      <c r="G32" s="71">
        <f t="shared" si="6"/>
        <v>97.571016879374227</v>
      </c>
      <c r="H32" s="71">
        <f t="shared" si="6"/>
        <v>97.447509263071225</v>
      </c>
      <c r="I32" s="71">
        <f t="shared" si="6"/>
        <v>95.306710580485799</v>
      </c>
      <c r="J32" s="71">
        <f t="shared" si="6"/>
        <v>93.124742692466029</v>
      </c>
      <c r="K32" s="71">
        <f t="shared" si="6"/>
        <v>89.584191025113213</v>
      </c>
      <c r="L32" s="42">
        <f t="shared" ref="L32:L37" si="7">K32-B32</f>
        <v>-10.415808974886787</v>
      </c>
      <c r="M32" s="42"/>
      <c r="N32" s="42">
        <v>8</v>
      </c>
    </row>
    <row r="33" spans="1:14" ht="12.75" customHeight="1" x14ac:dyDescent="0.25">
      <c r="A33" s="69" t="s">
        <v>2</v>
      </c>
      <c r="B33" s="71">
        <f t="shared" ref="B33:K33" si="8">B7/$B$7*100</f>
        <v>100</v>
      </c>
      <c r="C33" s="71">
        <f t="shared" si="8"/>
        <v>103.270911360799</v>
      </c>
      <c r="D33" s="71">
        <f t="shared" si="8"/>
        <v>104.7940074906367</v>
      </c>
      <c r="E33" s="71">
        <f t="shared" si="8"/>
        <v>105.89263420724096</v>
      </c>
      <c r="F33" s="71">
        <f t="shared" si="8"/>
        <v>99.425717852684144</v>
      </c>
      <c r="G33" s="71">
        <f t="shared" si="8"/>
        <v>96.928838951310865</v>
      </c>
      <c r="H33" s="71">
        <f t="shared" si="8"/>
        <v>96.054931335830204</v>
      </c>
      <c r="I33" s="71">
        <f t="shared" si="8"/>
        <v>94.431960049937587</v>
      </c>
      <c r="J33" s="71">
        <f t="shared" si="8"/>
        <v>93.408239700374523</v>
      </c>
      <c r="K33" s="71">
        <f t="shared" si="8"/>
        <v>92.309612983770279</v>
      </c>
      <c r="L33" s="42">
        <f t="shared" si="7"/>
        <v>-7.690387016229721</v>
      </c>
      <c r="M33" s="42"/>
      <c r="N33" s="42">
        <v>9</v>
      </c>
    </row>
    <row r="34" spans="1:14" ht="12.75" customHeight="1" x14ac:dyDescent="0.25">
      <c r="A34" s="69" t="s">
        <v>20</v>
      </c>
      <c r="B34" s="71">
        <f t="shared" ref="B34:K34" si="9">B8/$B$8*100</f>
        <v>100</v>
      </c>
      <c r="C34" s="71">
        <f t="shared" si="9"/>
        <v>101.85055865921788</v>
      </c>
      <c r="D34" s="71">
        <f t="shared" si="9"/>
        <v>101.27444134078212</v>
      </c>
      <c r="E34" s="71">
        <f t="shared" si="9"/>
        <v>101.99022346368716</v>
      </c>
      <c r="F34" s="71">
        <f t="shared" si="9"/>
        <v>96.822625698324032</v>
      </c>
      <c r="G34" s="71">
        <f t="shared" si="9"/>
        <v>93.34846368715084</v>
      </c>
      <c r="H34" s="71">
        <f t="shared" si="9"/>
        <v>89.245810055865931</v>
      </c>
      <c r="I34" s="71">
        <f t="shared" si="9"/>
        <v>83.641759776536318</v>
      </c>
      <c r="J34" s="71">
        <f t="shared" si="9"/>
        <v>83.502094972067042</v>
      </c>
      <c r="K34" s="71">
        <f t="shared" si="9"/>
        <v>78.613826815642469</v>
      </c>
      <c r="L34" s="50">
        <f t="shared" si="7"/>
        <v>-21.386173184357531</v>
      </c>
      <c r="M34" s="50"/>
      <c r="N34" s="42">
        <v>2</v>
      </c>
    </row>
    <row r="35" spans="1:14" ht="12.75" customHeight="1" x14ac:dyDescent="0.25">
      <c r="A35" s="69" t="s">
        <v>4</v>
      </c>
      <c r="B35" s="71">
        <f t="shared" ref="B35:K35" si="10">B9/$B$9*100</f>
        <v>100</v>
      </c>
      <c r="C35" s="71">
        <f t="shared" si="10"/>
        <v>105.01677118273298</v>
      </c>
      <c r="D35" s="71">
        <f t="shared" si="10"/>
        <v>104.2875893247776</v>
      </c>
      <c r="E35" s="71">
        <f t="shared" si="10"/>
        <v>103.77716202420883</v>
      </c>
      <c r="F35" s="71">
        <f t="shared" si="10"/>
        <v>101.34169461863789</v>
      </c>
      <c r="G35" s="71">
        <f t="shared" si="10"/>
        <v>97.754119877497445</v>
      </c>
      <c r="H35" s="71">
        <f t="shared" si="10"/>
        <v>92.037334111127308</v>
      </c>
      <c r="I35" s="71">
        <f t="shared" si="10"/>
        <v>88.085168441009188</v>
      </c>
      <c r="J35" s="71">
        <f t="shared" si="10"/>
        <v>86.58305381362112</v>
      </c>
      <c r="K35" s="71">
        <f t="shared" si="10"/>
        <v>85.489281026688062</v>
      </c>
      <c r="L35" s="42">
        <f t="shared" si="7"/>
        <v>-14.510718973311938</v>
      </c>
      <c r="M35" s="42"/>
      <c r="N35" s="42">
        <v>4</v>
      </c>
    </row>
    <row r="36" spans="1:14" ht="12.75" customHeight="1" x14ac:dyDescent="0.25">
      <c r="A36" s="69" t="s">
        <v>5</v>
      </c>
      <c r="B36" s="71">
        <f t="shared" ref="B36:K36" si="11">B10/$B$10*100</f>
        <v>100</v>
      </c>
      <c r="C36" s="71">
        <f t="shared" si="11"/>
        <v>100.39682539682539</v>
      </c>
      <c r="D36" s="71">
        <f t="shared" si="11"/>
        <v>103.84353741496599</v>
      </c>
      <c r="E36" s="72">
        <f t="shared" si="11"/>
        <v>99.08163265306122</v>
      </c>
      <c r="F36" s="71">
        <f t="shared" si="11"/>
        <v>98.764172335600904</v>
      </c>
      <c r="G36" s="71">
        <f t="shared" si="11"/>
        <v>95.963718820861672</v>
      </c>
      <c r="H36" s="71">
        <f t="shared" si="11"/>
        <v>96.054421768707485</v>
      </c>
      <c r="I36" s="71">
        <f t="shared" si="11"/>
        <v>93.730158730158735</v>
      </c>
      <c r="J36" s="71">
        <f t="shared" si="11"/>
        <v>91.621315192743765</v>
      </c>
      <c r="K36" s="71">
        <f t="shared" si="11"/>
        <v>88.775510204081627</v>
      </c>
      <c r="L36" s="42">
        <f t="shared" si="7"/>
        <v>-11.224489795918373</v>
      </c>
      <c r="M36" s="42"/>
      <c r="N36" s="42">
        <v>8</v>
      </c>
    </row>
    <row r="37" spans="1:14" ht="12.75" customHeight="1" x14ac:dyDescent="0.25">
      <c r="A37" s="69" t="s">
        <v>6</v>
      </c>
      <c r="B37" s="71">
        <f t="shared" ref="B37:K37" si="12">B11/$B$11*100</f>
        <v>100</v>
      </c>
      <c r="C37" s="71">
        <f t="shared" si="12"/>
        <v>106.53153153153154</v>
      </c>
      <c r="D37" s="71">
        <f t="shared" si="12"/>
        <v>105.59309309309309</v>
      </c>
      <c r="E37" s="71">
        <f t="shared" si="12"/>
        <v>106.08108108108108</v>
      </c>
      <c r="F37" s="71">
        <f t="shared" si="12"/>
        <v>101.42642642642643</v>
      </c>
      <c r="G37" s="71">
        <f t="shared" si="12"/>
        <v>98.798798798798799</v>
      </c>
      <c r="H37" s="71">
        <f t="shared" si="12"/>
        <v>90.615615615615624</v>
      </c>
      <c r="I37" s="71">
        <f t="shared" si="12"/>
        <v>86.599099099099092</v>
      </c>
      <c r="J37" s="71">
        <f t="shared" si="12"/>
        <v>81.081081081081081</v>
      </c>
      <c r="K37" s="71">
        <f t="shared" si="12"/>
        <v>77.965465465465471</v>
      </c>
      <c r="L37" s="50">
        <f t="shared" si="7"/>
        <v>-22.034534534534529</v>
      </c>
      <c r="M37" s="50"/>
      <c r="N37" s="42">
        <v>1</v>
      </c>
    </row>
    <row r="38" spans="1:14" ht="12.75" customHeight="1" x14ac:dyDescent="0.25">
      <c r="A38" s="69" t="s">
        <v>7</v>
      </c>
      <c r="B38" s="71">
        <f t="shared" ref="B38:K38" si="13">B12/$B$12*100</f>
        <v>100</v>
      </c>
      <c r="C38" s="71">
        <f t="shared" si="13"/>
        <v>106.06147658718758</v>
      </c>
      <c r="D38" s="71">
        <f t="shared" si="13"/>
        <v>105.17092789428327</v>
      </c>
      <c r="E38" s="71">
        <f t="shared" si="13"/>
        <v>101.32145935076127</v>
      </c>
      <c r="F38" s="71">
        <f t="shared" si="13"/>
        <v>98.879632289571958</v>
      </c>
      <c r="G38" s="71">
        <f t="shared" si="13"/>
        <v>96.093076702097107</v>
      </c>
      <c r="H38" s="71">
        <f t="shared" si="13"/>
        <v>90.433783395575986</v>
      </c>
      <c r="I38" s="71">
        <f t="shared" si="13"/>
        <v>88.25050272910083</v>
      </c>
      <c r="J38" s="71">
        <f t="shared" si="13"/>
        <v>84.343579431197938</v>
      </c>
      <c r="K38" s="71">
        <f t="shared" si="13"/>
        <v>80.9250215455329</v>
      </c>
      <c r="L38" s="42">
        <f>K38-B38</f>
        <v>-19.0749784544671</v>
      </c>
      <c r="M38" s="42"/>
      <c r="N38" s="42">
        <v>3</v>
      </c>
    </row>
    <row r="39" spans="1:14" ht="12.75" customHeight="1" x14ac:dyDescent="0.25">
      <c r="A39" s="69" t="s">
        <v>21</v>
      </c>
      <c r="B39" s="71">
        <f t="shared" ref="B39:K39" si="14">B13/$B$13*100</f>
        <v>100</v>
      </c>
      <c r="C39" s="71">
        <f t="shared" si="14"/>
        <v>103.65004179437169</v>
      </c>
      <c r="D39" s="71">
        <f t="shared" si="14"/>
        <v>103.7057676232934</v>
      </c>
      <c r="E39" s="71">
        <f t="shared" si="14"/>
        <v>104.98746168849263</v>
      </c>
      <c r="F39" s="71">
        <f t="shared" si="14"/>
        <v>103.17637224853719</v>
      </c>
      <c r="G39" s="71">
        <f t="shared" si="14"/>
        <v>99.526330454165503</v>
      </c>
      <c r="H39" s="71">
        <f t="shared" si="14"/>
        <v>96.322095291167457</v>
      </c>
      <c r="I39" s="71">
        <f t="shared" si="14"/>
        <v>91.195319030370584</v>
      </c>
      <c r="J39" s="71">
        <f t="shared" si="14"/>
        <v>87.60100306492059</v>
      </c>
      <c r="K39" s="71">
        <f t="shared" si="14"/>
        <v>85.009752020061299</v>
      </c>
      <c r="L39" s="42">
        <f>K39-B39</f>
        <v>-14.990247979938701</v>
      </c>
      <c r="M39" s="42"/>
      <c r="N39" s="42">
        <v>4</v>
      </c>
    </row>
    <row r="40" spans="1:14" ht="12.75" customHeight="1" x14ac:dyDescent="0.25">
      <c r="A40" s="69" t="s">
        <v>9</v>
      </c>
      <c r="B40" s="71">
        <f t="shared" ref="B40:K40" si="15">B14/$B$14*100</f>
        <v>100</v>
      </c>
      <c r="C40" s="71">
        <f t="shared" si="15"/>
        <v>107.23259762308999</v>
      </c>
      <c r="D40" s="71">
        <f t="shared" si="15"/>
        <v>101.42614601018676</v>
      </c>
      <c r="E40" s="71">
        <f t="shared" si="15"/>
        <v>111.88455008488964</v>
      </c>
      <c r="F40" s="71">
        <f t="shared" si="15"/>
        <v>102.68251273344653</v>
      </c>
      <c r="G40" s="115">
        <f t="shared" si="15"/>
        <v>102.61460101867573</v>
      </c>
      <c r="H40" s="71">
        <f t="shared" si="15"/>
        <v>99.456706281833618</v>
      </c>
      <c r="I40" s="71">
        <f t="shared" si="15"/>
        <v>95.78947368421052</v>
      </c>
      <c r="J40" s="71">
        <f t="shared" si="15"/>
        <v>94.023769100169773</v>
      </c>
      <c r="K40" s="71">
        <f t="shared" si="15"/>
        <v>87.096774193548384</v>
      </c>
      <c r="L40" s="42">
        <f>K40-B40</f>
        <v>-12.903225806451616</v>
      </c>
      <c r="M40" s="42"/>
      <c r="N40" s="42">
        <v>6</v>
      </c>
    </row>
    <row r="41" spans="1:14" ht="12.75" customHeight="1" x14ac:dyDescent="0.25">
      <c r="A41" s="69" t="s">
        <v>10</v>
      </c>
      <c r="B41" s="71">
        <f t="shared" ref="B41:K41" si="16">B15/$B$15*100</f>
        <v>100</v>
      </c>
      <c r="C41" s="71">
        <f t="shared" si="16"/>
        <v>103.44785033812134</v>
      </c>
      <c r="D41" s="71">
        <f t="shared" si="16"/>
        <v>103.9463941951725</v>
      </c>
      <c r="E41" s="71">
        <f t="shared" si="16"/>
        <v>103.20598252628461</v>
      </c>
      <c r="F41" s="71">
        <f t="shared" si="16"/>
        <v>99.827237277259499</v>
      </c>
      <c r="G41" s="71">
        <f t="shared" si="16"/>
        <v>97.085246063477953</v>
      </c>
      <c r="H41" s="71">
        <f t="shared" si="16"/>
        <v>93.926156276222912</v>
      </c>
      <c r="I41" s="71">
        <f t="shared" si="16"/>
        <v>90.498050249271927</v>
      </c>
      <c r="J41" s="71">
        <f t="shared" si="16"/>
        <v>88.387876992941401</v>
      </c>
      <c r="K41" s="71">
        <f t="shared" si="16"/>
        <v>85.339848956019551</v>
      </c>
      <c r="L41" s="42">
        <f>K41-B41</f>
        <v>-14.660151043980449</v>
      </c>
      <c r="M41" s="42"/>
      <c r="N41" s="42">
        <v>6</v>
      </c>
    </row>
    <row r="42" spans="1:14" ht="12.75" customHeight="1" x14ac:dyDescent="0.25">
      <c r="A42" s="68"/>
      <c r="B42" s="137" t="s">
        <v>48</v>
      </c>
      <c r="C42" s="137"/>
      <c r="D42" s="137"/>
      <c r="E42" s="137"/>
      <c r="F42" s="137"/>
      <c r="G42" s="137"/>
      <c r="H42" s="137"/>
      <c r="I42" s="137"/>
      <c r="J42" s="137"/>
      <c r="K42" s="137"/>
    </row>
    <row r="43" spans="1:14" ht="12.75" customHeight="1" x14ac:dyDescent="0.25">
      <c r="A43" s="69" t="s">
        <v>1</v>
      </c>
      <c r="B43" s="71">
        <f t="shared" ref="B43:K43" si="17">B17/$B$17*100</f>
        <v>100</v>
      </c>
      <c r="C43" s="71">
        <f t="shared" si="17"/>
        <v>103.06878306878306</v>
      </c>
      <c r="D43" s="71">
        <f t="shared" si="17"/>
        <v>105.86243386243386</v>
      </c>
      <c r="E43" s="71">
        <f t="shared" si="17"/>
        <v>106.56084656084657</v>
      </c>
      <c r="F43" s="71">
        <f t="shared" si="17"/>
        <v>106.5679012345679</v>
      </c>
      <c r="G43" s="71">
        <f t="shared" si="17"/>
        <v>105.78483245149913</v>
      </c>
      <c r="H43" s="71">
        <f t="shared" si="17"/>
        <v>104.98765432098764</v>
      </c>
      <c r="I43" s="71">
        <f t="shared" si="17"/>
        <v>103.78130511463846</v>
      </c>
      <c r="J43" s="71">
        <f t="shared" si="17"/>
        <v>101.06525573192241</v>
      </c>
      <c r="K43" s="71">
        <f t="shared" si="17"/>
        <v>99.350970017636683</v>
      </c>
      <c r="L43" s="42">
        <f t="shared" ref="L43:L48" si="18">K43-B43</f>
        <v>-0.64902998236331655</v>
      </c>
      <c r="M43" s="42"/>
    </row>
    <row r="44" spans="1:14" ht="12.75" customHeight="1" x14ac:dyDescent="0.25">
      <c r="A44" s="69" t="s">
        <v>2</v>
      </c>
      <c r="B44" s="71">
        <f t="shared" ref="B44:K44" si="19">B18/$B$18*100</f>
        <v>100</v>
      </c>
      <c r="C44" s="71">
        <f t="shared" si="19"/>
        <v>104.1086753523945</v>
      </c>
      <c r="D44" s="71">
        <f t="shared" si="19"/>
        <v>107.18573524834363</v>
      </c>
      <c r="E44" s="71">
        <f t="shared" si="19"/>
        <v>109.79145359953755</v>
      </c>
      <c r="F44" s="71">
        <f t="shared" si="19"/>
        <v>110.45399973320289</v>
      </c>
      <c r="G44" s="71">
        <f t="shared" si="19"/>
        <v>110.64520432211302</v>
      </c>
      <c r="H44" s="71">
        <f t="shared" si="19"/>
        <v>108.60865311930277</v>
      </c>
      <c r="I44" s="71">
        <f t="shared" si="19"/>
        <v>107.40361954733426</v>
      </c>
      <c r="J44" s="71">
        <f t="shared" si="19"/>
        <v>105.41153452799146</v>
      </c>
      <c r="K44" s="71">
        <f t="shared" si="19"/>
        <v>103.2237983013918</v>
      </c>
      <c r="L44" s="42">
        <f t="shared" si="18"/>
        <v>3.2237983013917955</v>
      </c>
      <c r="M44" s="42"/>
    </row>
    <row r="45" spans="1:14" ht="12.75" customHeight="1" x14ac:dyDescent="0.25">
      <c r="A45" s="69" t="s">
        <v>20</v>
      </c>
      <c r="B45" s="71">
        <f t="shared" ref="B45:K45" si="20">B19/$B$19*100</f>
        <v>100</v>
      </c>
      <c r="C45" s="71">
        <f t="shared" si="20"/>
        <v>102.77718042456453</v>
      </c>
      <c r="D45" s="71">
        <f t="shared" si="20"/>
        <v>104.78019108475931</v>
      </c>
      <c r="E45" s="71">
        <f t="shared" si="20"/>
        <v>105.72025437006542</v>
      </c>
      <c r="F45" s="71">
        <f t="shared" si="20"/>
        <v>105.81241743725232</v>
      </c>
      <c r="G45" s="71">
        <f t="shared" si="20"/>
        <v>104.81091210715492</v>
      </c>
      <c r="H45" s="71">
        <f t="shared" si="20"/>
        <v>102.15354366993334</v>
      </c>
      <c r="I45" s="71">
        <f t="shared" si="20"/>
        <v>98.639058707873801</v>
      </c>
      <c r="J45" s="71">
        <f t="shared" si="20"/>
        <v>95.588461183988201</v>
      </c>
      <c r="K45" s="71">
        <f t="shared" si="20"/>
        <v>91.806703327086723</v>
      </c>
      <c r="L45" s="50">
        <f t="shared" si="18"/>
        <v>-8.1932966729132772</v>
      </c>
      <c r="M45" s="50"/>
    </row>
    <row r="46" spans="1:14" ht="12.75" customHeight="1" x14ac:dyDescent="0.25">
      <c r="A46" s="69" t="s">
        <v>4</v>
      </c>
      <c r="B46" s="71">
        <f t="shared" ref="B46:K46" si="21">B20/$B$20*100</f>
        <v>100</v>
      </c>
      <c r="C46" s="71">
        <f t="shared" si="21"/>
        <v>103.09921005476616</v>
      </c>
      <c r="D46" s="71">
        <f t="shared" si="21"/>
        <v>105.17123892688589</v>
      </c>
      <c r="E46" s="71">
        <f t="shared" si="21"/>
        <v>106.61232112661838</v>
      </c>
      <c r="F46" s="71">
        <f t="shared" si="21"/>
        <v>107.32150518638164</v>
      </c>
      <c r="G46" s="71">
        <f t="shared" si="21"/>
        <v>106.73598667440626</v>
      </c>
      <c r="H46" s="71">
        <f t="shared" si="21"/>
        <v>104.38634126643616</v>
      </c>
      <c r="I46" s="71">
        <f t="shared" si="21"/>
        <v>101.60512833455317</v>
      </c>
      <c r="J46" s="71">
        <f t="shared" si="21"/>
        <v>98.599298387300308</v>
      </c>
      <c r="K46" s="71">
        <f t="shared" si="21"/>
        <v>95.830704388865058</v>
      </c>
      <c r="L46" s="42">
        <f t="shared" si="18"/>
        <v>-4.1692956111349417</v>
      </c>
      <c r="M46" s="42"/>
    </row>
    <row r="47" spans="1:14" ht="12.75" customHeight="1" x14ac:dyDescent="0.25">
      <c r="A47" s="69" t="s">
        <v>5</v>
      </c>
      <c r="B47" s="71">
        <f t="shared" ref="B47:K47" si="22">B21/$B$21*100</f>
        <v>100</v>
      </c>
      <c r="C47" s="71">
        <f t="shared" si="22"/>
        <v>102.09197651663405</v>
      </c>
      <c r="D47" s="71">
        <f t="shared" si="22"/>
        <v>104.34246575342465</v>
      </c>
      <c r="E47" s="71">
        <f t="shared" si="22"/>
        <v>104.94520547945206</v>
      </c>
      <c r="F47" s="71">
        <f t="shared" si="22"/>
        <v>105.63600782778866</v>
      </c>
      <c r="G47" s="71">
        <f t="shared" si="22"/>
        <v>105.20743639921722</v>
      </c>
      <c r="H47" s="71">
        <f t="shared" si="22"/>
        <v>103.99217221135029</v>
      </c>
      <c r="I47" s="71">
        <f t="shared" si="22"/>
        <v>103.00195694716243</v>
      </c>
      <c r="J47" s="71">
        <f t="shared" si="22"/>
        <v>100.89236790606653</v>
      </c>
      <c r="K47" s="71">
        <f t="shared" si="22"/>
        <v>99.293542074363998</v>
      </c>
      <c r="L47" s="42">
        <f t="shared" si="18"/>
        <v>-0.70645792563600196</v>
      </c>
      <c r="M47" s="42"/>
    </row>
    <row r="48" spans="1:14" ht="12.75" customHeight="1" x14ac:dyDescent="0.25">
      <c r="A48" s="69" t="s">
        <v>6</v>
      </c>
      <c r="B48" s="71">
        <f t="shared" ref="B48:K48" si="23">B22/$B$22*100</f>
        <v>100</v>
      </c>
      <c r="C48" s="71">
        <f t="shared" si="23"/>
        <v>103.27995369477136</v>
      </c>
      <c r="D48" s="71">
        <f t="shared" si="23"/>
        <v>105.87819152357065</v>
      </c>
      <c r="E48" s="71">
        <f t="shared" si="23"/>
        <v>107.09370377516238</v>
      </c>
      <c r="F48" s="71">
        <f t="shared" si="23"/>
        <v>107.29307350955047</v>
      </c>
      <c r="G48" s="71">
        <f t="shared" si="23"/>
        <v>106.00681715865971</v>
      </c>
      <c r="H48" s="71">
        <f t="shared" si="23"/>
        <v>102.93266448003087</v>
      </c>
      <c r="I48" s="71">
        <f t="shared" si="23"/>
        <v>100.34085793298604</v>
      </c>
      <c r="J48" s="71">
        <f t="shared" si="23"/>
        <v>95.838960704868484</v>
      </c>
      <c r="K48" s="71">
        <f t="shared" si="23"/>
        <v>91.298475786224202</v>
      </c>
      <c r="L48" s="50">
        <f t="shared" si="18"/>
        <v>-8.701524213775798</v>
      </c>
      <c r="M48" s="50"/>
    </row>
    <row r="49" spans="1:18" ht="12.75" customHeight="1" x14ac:dyDescent="0.25">
      <c r="A49" s="69" t="s">
        <v>7</v>
      </c>
      <c r="B49" s="71">
        <f t="shared" ref="B49:K49" si="24">B23/$B$23*100</f>
        <v>100</v>
      </c>
      <c r="C49" s="71">
        <f t="shared" si="24"/>
        <v>103.72324389508591</v>
      </c>
      <c r="D49" s="71">
        <f t="shared" si="24"/>
        <v>106.28580042206815</v>
      </c>
      <c r="E49" s="71">
        <f t="shared" si="24"/>
        <v>108.07958999095568</v>
      </c>
      <c r="F49" s="71">
        <f t="shared" si="24"/>
        <v>108.75288915686865</v>
      </c>
      <c r="G49" s="71">
        <f t="shared" si="24"/>
        <v>107.29072455029645</v>
      </c>
      <c r="H49" s="71">
        <f t="shared" si="24"/>
        <v>104.49703547382173</v>
      </c>
      <c r="I49" s="71">
        <f t="shared" si="24"/>
        <v>101.45211536528993</v>
      </c>
      <c r="J49" s="71">
        <f t="shared" si="24"/>
        <v>97.517837403276047</v>
      </c>
      <c r="K49" s="71">
        <f t="shared" si="24"/>
        <v>94.020701437041495</v>
      </c>
      <c r="L49" s="42">
        <f>K49-B49</f>
        <v>-5.9792985629585047</v>
      </c>
      <c r="M49" s="42"/>
    </row>
    <row r="50" spans="1:18" ht="12.75" customHeight="1" x14ac:dyDescent="0.25">
      <c r="A50" s="69" t="s">
        <v>21</v>
      </c>
      <c r="B50" s="71">
        <f t="shared" ref="B50:K50" si="25">B24/$B$24*100</f>
        <v>100</v>
      </c>
      <c r="C50" s="71">
        <f t="shared" si="25"/>
        <v>102.74868489645041</v>
      </c>
      <c r="D50" s="71">
        <f t="shared" si="25"/>
        <v>104.52111274347186</v>
      </c>
      <c r="E50" s="71">
        <f t="shared" si="25"/>
        <v>105.88123785602579</v>
      </c>
      <c r="F50" s="71">
        <f t="shared" si="25"/>
        <v>107.00914648594852</v>
      </c>
      <c r="G50" s="71">
        <f t="shared" si="25"/>
        <v>105.98549831761528</v>
      </c>
      <c r="H50" s="71">
        <f t="shared" si="25"/>
        <v>103.82446329557841</v>
      </c>
      <c r="I50" s="71">
        <f t="shared" si="25"/>
        <v>101.32221221743045</v>
      </c>
      <c r="J50" s="71">
        <f t="shared" si="25"/>
        <v>98.492962418842708</v>
      </c>
      <c r="K50" s="71">
        <f t="shared" si="25"/>
        <v>95.151888536088336</v>
      </c>
      <c r="L50" s="42">
        <f>K50-B50</f>
        <v>-4.848111463911664</v>
      </c>
      <c r="M50" s="42"/>
    </row>
    <row r="51" spans="1:18" ht="12.75" customHeight="1" x14ac:dyDescent="0.25">
      <c r="A51" s="69" t="s">
        <v>9</v>
      </c>
      <c r="B51" s="71">
        <f t="shared" ref="B51:K51" si="26">B25/$B$25*100</f>
        <v>100</v>
      </c>
      <c r="C51" s="71">
        <f t="shared" si="26"/>
        <v>103.72859181731684</v>
      </c>
      <c r="D51" s="71">
        <f t="shared" si="26"/>
        <v>111.5604186489058</v>
      </c>
      <c r="E51" s="71">
        <f t="shared" si="26"/>
        <v>113.97478591817315</v>
      </c>
      <c r="F51" s="71">
        <f t="shared" si="26"/>
        <v>113.96883920076118</v>
      </c>
      <c r="G51" s="71">
        <f t="shared" si="26"/>
        <v>114.06993339676499</v>
      </c>
      <c r="H51" s="71">
        <f t="shared" si="26"/>
        <v>111.54257849666985</v>
      </c>
      <c r="I51" s="71">
        <f t="shared" si="26"/>
        <v>108.77735490009515</v>
      </c>
      <c r="J51" s="71">
        <f t="shared" si="26"/>
        <v>106.23215984776404</v>
      </c>
      <c r="K51" s="71">
        <f t="shared" si="26"/>
        <v>102.49167459562321</v>
      </c>
      <c r="L51" s="42">
        <f>K51-B51</f>
        <v>2.4916745956232091</v>
      </c>
      <c r="M51" s="42"/>
    </row>
    <row r="52" spans="1:18" ht="12.75" customHeight="1" x14ac:dyDescent="0.25">
      <c r="A52" s="69" t="s">
        <v>10</v>
      </c>
      <c r="B52" s="71">
        <f t="shared" ref="B52:K52" si="27">B26/$B$26*100</f>
        <v>100</v>
      </c>
      <c r="C52" s="71">
        <f t="shared" si="27"/>
        <v>103.00806665923723</v>
      </c>
      <c r="D52" s="71">
        <f t="shared" si="27"/>
        <v>105.71524092822303</v>
      </c>
      <c r="E52" s="71">
        <f t="shared" si="27"/>
        <v>107.04782560242772</v>
      </c>
      <c r="F52" s="71">
        <f t="shared" si="27"/>
        <v>107.56902951488603</v>
      </c>
      <c r="G52" s="71">
        <f t="shared" si="27"/>
        <v>106.91109529973511</v>
      </c>
      <c r="H52" s="71">
        <f t="shared" si="27"/>
        <v>104.80956340599899</v>
      </c>
      <c r="I52" s="71">
        <f t="shared" si="27"/>
        <v>102.58244537217216</v>
      </c>
      <c r="J52" s="71">
        <f t="shared" si="27"/>
        <v>99.752256692926892</v>
      </c>
      <c r="K52" s="71">
        <f t="shared" si="27"/>
        <v>96.916495932380656</v>
      </c>
      <c r="L52" s="42">
        <f>K52-B52</f>
        <v>-3.0835040676193444</v>
      </c>
      <c r="M52" s="42"/>
    </row>
    <row r="53" spans="1:18" x14ac:dyDescent="0.25">
      <c r="A53" s="29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</row>
    <row r="55" spans="1:18" ht="15.75" x14ac:dyDescent="0.25">
      <c r="A55" s="2" t="s">
        <v>52</v>
      </c>
    </row>
    <row r="56" spans="1:18" ht="15" customHeight="1" x14ac:dyDescent="0.25">
      <c r="A56" s="138" t="s">
        <v>0</v>
      </c>
      <c r="B56" s="139" t="s">
        <v>19</v>
      </c>
      <c r="C56" s="139"/>
      <c r="D56" s="139"/>
      <c r="E56" s="139"/>
      <c r="F56" s="139"/>
      <c r="G56" s="139"/>
      <c r="H56" s="139"/>
      <c r="I56" s="139"/>
      <c r="J56" s="139"/>
      <c r="K56" s="139"/>
    </row>
    <row r="57" spans="1:18" ht="15" customHeight="1" x14ac:dyDescent="0.25">
      <c r="A57" s="138"/>
      <c r="B57" s="67">
        <v>2007</v>
      </c>
      <c r="C57" s="67">
        <v>2008</v>
      </c>
      <c r="D57" s="67">
        <v>2009</v>
      </c>
      <c r="E57" s="67">
        <v>2010</v>
      </c>
      <c r="F57" s="67">
        <v>2011</v>
      </c>
      <c r="G57" s="67">
        <v>2012</v>
      </c>
      <c r="H57" s="67">
        <v>2013</v>
      </c>
      <c r="I57" s="67">
        <v>2014</v>
      </c>
      <c r="J57" s="67">
        <v>2015</v>
      </c>
      <c r="K57" s="67">
        <v>2016</v>
      </c>
    </row>
    <row r="58" spans="1:18" ht="12.75" customHeight="1" x14ac:dyDescent="0.25">
      <c r="A58" s="68"/>
      <c r="B58" s="137" t="s">
        <v>49</v>
      </c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8" ht="12.75" customHeight="1" x14ac:dyDescent="0.25">
      <c r="A59" s="69" t="s">
        <v>1</v>
      </c>
      <c r="B59" s="70">
        <v>14175</v>
      </c>
      <c r="C59" s="70">
        <v>14610</v>
      </c>
      <c r="D59" s="70">
        <v>15006</v>
      </c>
      <c r="E59" s="70">
        <v>15105</v>
      </c>
      <c r="F59" s="70">
        <v>15106</v>
      </c>
      <c r="G59" s="70">
        <v>14995</v>
      </c>
      <c r="H59" s="70">
        <v>14882</v>
      </c>
      <c r="I59" s="70">
        <v>14711</v>
      </c>
      <c r="J59" s="70">
        <v>14326</v>
      </c>
      <c r="K59" s="70">
        <v>14083</v>
      </c>
      <c r="L59" s="42">
        <f t="shared" ref="L59:L67" si="28">K59-B59</f>
        <v>-92</v>
      </c>
      <c r="M59" s="118">
        <f>L59/B59*100</f>
        <v>-0.64902998236331566</v>
      </c>
    </row>
    <row r="60" spans="1:18" ht="12.75" customHeight="1" x14ac:dyDescent="0.25">
      <c r="A60" s="69" t="s">
        <v>2</v>
      </c>
      <c r="B60" s="70">
        <v>22489</v>
      </c>
      <c r="C60" s="70">
        <v>23413</v>
      </c>
      <c r="D60" s="70">
        <v>24105</v>
      </c>
      <c r="E60" s="70">
        <v>24691</v>
      </c>
      <c r="F60" s="70">
        <v>24840</v>
      </c>
      <c r="G60" s="70">
        <v>24883</v>
      </c>
      <c r="H60" s="70">
        <v>24425</v>
      </c>
      <c r="I60" s="70">
        <v>24154</v>
      </c>
      <c r="J60" s="70">
        <v>23706</v>
      </c>
      <c r="K60" s="70">
        <v>23214</v>
      </c>
      <c r="L60" s="42">
        <f t="shared" si="28"/>
        <v>725</v>
      </c>
      <c r="M60" s="118">
        <f t="shared" ref="M60:M67" si="29">L60/B60*100</f>
        <v>3.2237983013917915</v>
      </c>
    </row>
    <row r="61" spans="1:18" ht="12.75" customHeight="1" x14ac:dyDescent="0.25">
      <c r="A61" s="69" t="s">
        <v>20</v>
      </c>
      <c r="B61" s="70">
        <v>32551</v>
      </c>
      <c r="C61" s="70">
        <v>33455</v>
      </c>
      <c r="D61" s="70">
        <v>34107</v>
      </c>
      <c r="E61" s="70">
        <v>34413</v>
      </c>
      <c r="F61" s="70">
        <v>34443</v>
      </c>
      <c r="G61" s="70">
        <v>34117</v>
      </c>
      <c r="H61" s="70">
        <v>33252</v>
      </c>
      <c r="I61" s="70">
        <v>32108</v>
      </c>
      <c r="J61" s="70">
        <v>31115</v>
      </c>
      <c r="K61" s="70">
        <v>29884</v>
      </c>
      <c r="L61" s="42">
        <f t="shared" si="28"/>
        <v>-2667</v>
      </c>
      <c r="M61" s="118">
        <f t="shared" si="29"/>
        <v>-8.1932966729132755</v>
      </c>
    </row>
    <row r="62" spans="1:18" ht="12.75" customHeight="1" x14ac:dyDescent="0.25">
      <c r="A62" s="69" t="s">
        <v>4</v>
      </c>
      <c r="B62" s="70">
        <v>39623</v>
      </c>
      <c r="C62" s="70">
        <v>40851</v>
      </c>
      <c r="D62" s="70">
        <v>41672</v>
      </c>
      <c r="E62" s="70">
        <v>42243</v>
      </c>
      <c r="F62" s="70">
        <v>42524</v>
      </c>
      <c r="G62" s="70">
        <v>42292</v>
      </c>
      <c r="H62" s="70">
        <v>41361</v>
      </c>
      <c r="I62" s="70">
        <v>40259</v>
      </c>
      <c r="J62" s="70">
        <v>39068</v>
      </c>
      <c r="K62" s="70">
        <v>37971</v>
      </c>
      <c r="L62" s="42">
        <f t="shared" si="28"/>
        <v>-1652</v>
      </c>
      <c r="M62" s="118">
        <f t="shared" si="29"/>
        <v>-4.1692956111349471</v>
      </c>
    </row>
    <row r="63" spans="1:18" ht="12.75" customHeight="1" x14ac:dyDescent="0.25">
      <c r="A63" s="69" t="s">
        <v>5</v>
      </c>
      <c r="B63" s="70">
        <v>51100</v>
      </c>
      <c r="C63" s="70">
        <v>52169</v>
      </c>
      <c r="D63" s="70">
        <v>53319</v>
      </c>
      <c r="E63" s="70">
        <v>53627</v>
      </c>
      <c r="F63" s="70">
        <v>53980</v>
      </c>
      <c r="G63" s="70">
        <v>53761</v>
      </c>
      <c r="H63" s="70">
        <v>53140</v>
      </c>
      <c r="I63" s="70">
        <v>52634</v>
      </c>
      <c r="J63" s="70">
        <v>51556</v>
      </c>
      <c r="K63" s="70">
        <v>50739</v>
      </c>
      <c r="L63" s="42">
        <f t="shared" si="28"/>
        <v>-361</v>
      </c>
      <c r="M63" s="118">
        <f t="shared" si="29"/>
        <v>-0.70645792563600784</v>
      </c>
    </row>
    <row r="64" spans="1:18" ht="12.75" customHeight="1" x14ac:dyDescent="0.25">
      <c r="A64" s="69" t="s">
        <v>6</v>
      </c>
      <c r="B64" s="70">
        <v>15549</v>
      </c>
      <c r="C64" s="70">
        <v>16059</v>
      </c>
      <c r="D64" s="70">
        <v>16463</v>
      </c>
      <c r="E64" s="70">
        <v>16652</v>
      </c>
      <c r="F64" s="70">
        <v>16683</v>
      </c>
      <c r="G64" s="70">
        <v>16483</v>
      </c>
      <c r="H64" s="70">
        <v>16005</v>
      </c>
      <c r="I64" s="70">
        <v>15602</v>
      </c>
      <c r="J64" s="70">
        <v>14902</v>
      </c>
      <c r="K64" s="70">
        <v>14196</v>
      </c>
      <c r="L64" s="42">
        <f t="shared" si="28"/>
        <v>-1353</v>
      </c>
      <c r="M64" s="118">
        <f t="shared" si="29"/>
        <v>-8.7015242137758069</v>
      </c>
    </row>
    <row r="65" spans="1:15" ht="12.75" customHeight="1" x14ac:dyDescent="0.25">
      <c r="A65" s="69" t="s">
        <v>7</v>
      </c>
      <c r="B65" s="70">
        <v>19902</v>
      </c>
      <c r="C65" s="70">
        <v>20643</v>
      </c>
      <c r="D65" s="70">
        <v>21153</v>
      </c>
      <c r="E65" s="70">
        <v>21510</v>
      </c>
      <c r="F65" s="70">
        <v>21644</v>
      </c>
      <c r="G65" s="70">
        <v>21353</v>
      </c>
      <c r="H65" s="70">
        <v>20797</v>
      </c>
      <c r="I65" s="70">
        <v>20191</v>
      </c>
      <c r="J65" s="70">
        <v>19408</v>
      </c>
      <c r="K65" s="70">
        <v>18712</v>
      </c>
      <c r="L65" s="42">
        <f t="shared" si="28"/>
        <v>-1190</v>
      </c>
      <c r="M65" s="118">
        <f t="shared" si="29"/>
        <v>-5.9792985629584967</v>
      </c>
    </row>
    <row r="66" spans="1:15" ht="12.75" customHeight="1" x14ac:dyDescent="0.25">
      <c r="A66" s="69" t="s">
        <v>21</v>
      </c>
      <c r="B66" s="70">
        <v>21101</v>
      </c>
      <c r="C66" s="70">
        <v>21681</v>
      </c>
      <c r="D66" s="70">
        <v>22055</v>
      </c>
      <c r="E66" s="70">
        <v>22342</v>
      </c>
      <c r="F66" s="70">
        <v>22580</v>
      </c>
      <c r="G66" s="70">
        <v>22364</v>
      </c>
      <c r="H66" s="70">
        <v>21908</v>
      </c>
      <c r="I66" s="70">
        <v>21380</v>
      </c>
      <c r="J66" s="70">
        <v>20783</v>
      </c>
      <c r="K66" s="70">
        <v>20078</v>
      </c>
      <c r="L66" s="42">
        <f t="shared" si="28"/>
        <v>-1023</v>
      </c>
      <c r="M66" s="118">
        <f t="shared" si="29"/>
        <v>-4.8481114639116623</v>
      </c>
    </row>
    <row r="67" spans="1:15" ht="12.75" customHeight="1" x14ac:dyDescent="0.25">
      <c r="A67" s="69" t="s">
        <v>9</v>
      </c>
      <c r="B67" s="70">
        <v>16816</v>
      </c>
      <c r="C67" s="70">
        <v>17443</v>
      </c>
      <c r="D67" s="70">
        <v>18760</v>
      </c>
      <c r="E67" s="70">
        <v>19166</v>
      </c>
      <c r="F67" s="70">
        <v>19165</v>
      </c>
      <c r="G67" s="70">
        <v>19182</v>
      </c>
      <c r="H67" s="70">
        <v>18757</v>
      </c>
      <c r="I67" s="70">
        <v>18292</v>
      </c>
      <c r="J67" s="70">
        <v>17864</v>
      </c>
      <c r="K67" s="70">
        <v>17235</v>
      </c>
      <c r="L67" s="42">
        <f t="shared" si="28"/>
        <v>419</v>
      </c>
      <c r="M67" s="118">
        <f t="shared" si="29"/>
        <v>2.4916745956232158</v>
      </c>
    </row>
    <row r="68" spans="1:15" ht="12.75" customHeight="1" x14ac:dyDescent="0.25">
      <c r="A68" s="69" t="s">
        <v>10</v>
      </c>
      <c r="B68" s="70">
        <f>SUM(B59:B67)</f>
        <v>233306</v>
      </c>
      <c r="C68" s="70">
        <f t="shared" ref="C68:K68" si="30">SUM(C59:C67)</f>
        <v>240324</v>
      </c>
      <c r="D68" s="70">
        <f t="shared" si="30"/>
        <v>246640</v>
      </c>
      <c r="E68" s="70">
        <f t="shared" si="30"/>
        <v>249749</v>
      </c>
      <c r="F68" s="70">
        <f t="shared" si="30"/>
        <v>250965</v>
      </c>
      <c r="G68" s="70">
        <f t="shared" si="30"/>
        <v>249430</v>
      </c>
      <c r="H68" s="70">
        <f t="shared" si="30"/>
        <v>244527</v>
      </c>
      <c r="I68" s="70">
        <f t="shared" si="30"/>
        <v>239331</v>
      </c>
      <c r="J68" s="70">
        <f t="shared" si="30"/>
        <v>232728</v>
      </c>
      <c r="K68" s="70">
        <f t="shared" si="30"/>
        <v>226112</v>
      </c>
      <c r="L68" s="42">
        <f>K68-B68</f>
        <v>-7194</v>
      </c>
      <c r="M68" s="42"/>
      <c r="N68" s="42"/>
      <c r="O68" s="42">
        <f>F68-K68</f>
        <v>24853</v>
      </c>
    </row>
    <row r="69" spans="1:15" ht="12.75" customHeight="1" x14ac:dyDescent="0.25">
      <c r="A69" s="68"/>
      <c r="B69" s="137" t="s">
        <v>55</v>
      </c>
      <c r="C69" s="137"/>
      <c r="D69" s="137"/>
      <c r="E69" s="137"/>
      <c r="F69" s="137"/>
      <c r="G69" s="137"/>
      <c r="H69" s="137"/>
      <c r="I69" s="137"/>
      <c r="J69" s="137"/>
      <c r="K69" s="137"/>
    </row>
    <row r="70" spans="1:15" ht="12.75" customHeight="1" x14ac:dyDescent="0.25">
      <c r="A70" s="69" t="s">
        <v>1</v>
      </c>
      <c r="B70" s="70">
        <f>B59-B81</f>
        <v>11184</v>
      </c>
      <c r="C70" s="70">
        <f t="shared" ref="C70:J70" si="31">C59-C81</f>
        <v>11174</v>
      </c>
      <c r="D70" s="70">
        <f t="shared" si="31"/>
        <v>11137</v>
      </c>
      <c r="E70" s="70">
        <f t="shared" si="31"/>
        <v>11015</v>
      </c>
      <c r="F70" s="70">
        <f t="shared" si="31"/>
        <v>10832</v>
      </c>
      <c r="G70" s="70">
        <f t="shared" si="31"/>
        <v>10634</v>
      </c>
      <c r="H70" s="70">
        <f t="shared" si="31"/>
        <v>10478</v>
      </c>
      <c r="I70" s="70">
        <f t="shared" si="31"/>
        <v>10410</v>
      </c>
      <c r="J70" s="70">
        <f t="shared" si="31"/>
        <v>10259</v>
      </c>
      <c r="K70" s="70">
        <f>K59-K81</f>
        <v>10191</v>
      </c>
      <c r="L70" s="42">
        <f t="shared" ref="L70:L78" si="32">K70-B70</f>
        <v>-993</v>
      </c>
      <c r="M70" s="118">
        <f>L70/B70*100</f>
        <v>-8.8787553648068673</v>
      </c>
    </row>
    <row r="71" spans="1:15" ht="12.75" customHeight="1" x14ac:dyDescent="0.25">
      <c r="A71" s="69" t="s">
        <v>2</v>
      </c>
      <c r="B71" s="70">
        <f t="shared" ref="B71:K71" si="33">B60-B82</f>
        <v>18701</v>
      </c>
      <c r="C71" s="70">
        <f t="shared" si="33"/>
        <v>19032</v>
      </c>
      <c r="D71" s="70">
        <f t="shared" si="33"/>
        <v>19222</v>
      </c>
      <c r="E71" s="70">
        <f t="shared" si="33"/>
        <v>19316</v>
      </c>
      <c r="F71" s="70">
        <f t="shared" si="33"/>
        <v>19169</v>
      </c>
      <c r="G71" s="70">
        <f t="shared" si="33"/>
        <v>19018</v>
      </c>
      <c r="H71" s="70">
        <f t="shared" si="33"/>
        <v>18565</v>
      </c>
      <c r="I71" s="70">
        <f t="shared" si="33"/>
        <v>18286</v>
      </c>
      <c r="J71" s="70">
        <f t="shared" si="33"/>
        <v>17879</v>
      </c>
      <c r="K71" s="70">
        <f t="shared" si="33"/>
        <v>17560</v>
      </c>
      <c r="L71" s="42">
        <f t="shared" si="32"/>
        <v>-1141</v>
      </c>
      <c r="M71" s="118">
        <f t="shared" ref="M71:M78" si="34">L71/B71*100</f>
        <v>-6.1012780065237155</v>
      </c>
    </row>
    <row r="72" spans="1:15" ht="12.75" customHeight="1" x14ac:dyDescent="0.25">
      <c r="A72" s="69" t="s">
        <v>20</v>
      </c>
      <c r="B72" s="70">
        <f t="shared" ref="B72:K72" si="35">B61-B83</f>
        <v>26373</v>
      </c>
      <c r="C72" s="70">
        <f t="shared" si="35"/>
        <v>26582</v>
      </c>
      <c r="D72" s="70">
        <f t="shared" si="35"/>
        <v>26527</v>
      </c>
      <c r="E72" s="70">
        <f t="shared" si="35"/>
        <v>26395</v>
      </c>
      <c r="F72" s="70">
        <f t="shared" si="35"/>
        <v>26082</v>
      </c>
      <c r="G72" s="70">
        <f t="shared" si="35"/>
        <v>26182</v>
      </c>
      <c r="H72" s="70">
        <f t="shared" si="35"/>
        <v>25266</v>
      </c>
      <c r="I72" s="70">
        <f t="shared" si="35"/>
        <v>24805</v>
      </c>
      <c r="J72" s="70">
        <f t="shared" si="35"/>
        <v>24483</v>
      </c>
      <c r="K72" s="70">
        <f t="shared" si="35"/>
        <v>23979</v>
      </c>
      <c r="L72" s="42">
        <f t="shared" si="32"/>
        <v>-2394</v>
      </c>
      <c r="M72" s="118">
        <f t="shared" si="34"/>
        <v>-9.0774655898077583</v>
      </c>
    </row>
    <row r="73" spans="1:15" ht="12.75" customHeight="1" x14ac:dyDescent="0.25">
      <c r="A73" s="69" t="s">
        <v>4</v>
      </c>
      <c r="B73" s="70">
        <f t="shared" ref="B73:K73" si="36">B62-B84</f>
        <v>32022</v>
      </c>
      <c r="C73" s="70">
        <f t="shared" si="36"/>
        <v>32402</v>
      </c>
      <c r="D73" s="70">
        <f t="shared" si="36"/>
        <v>32329</v>
      </c>
      <c r="E73" s="70">
        <f t="shared" si="36"/>
        <v>32220</v>
      </c>
      <c r="F73" s="70">
        <f t="shared" si="36"/>
        <v>31926</v>
      </c>
      <c r="G73" s="70">
        <f t="shared" si="36"/>
        <v>31575</v>
      </c>
      <c r="H73" s="70">
        <f t="shared" si="36"/>
        <v>30912</v>
      </c>
      <c r="I73" s="70">
        <f t="shared" si="36"/>
        <v>30026</v>
      </c>
      <c r="J73" s="70">
        <f t="shared" si="36"/>
        <v>29340</v>
      </c>
      <c r="K73" s="70">
        <f t="shared" si="36"/>
        <v>28751</v>
      </c>
      <c r="L73" s="42">
        <f t="shared" si="32"/>
        <v>-3271</v>
      </c>
      <c r="M73" s="118">
        <f t="shared" si="34"/>
        <v>-10.214852289051276</v>
      </c>
    </row>
    <row r="74" spans="1:15" ht="12.75" customHeight="1" x14ac:dyDescent="0.25">
      <c r="A74" s="69" t="s">
        <v>5</v>
      </c>
      <c r="B74" s="70">
        <f t="shared" ref="B74:K74" si="37">B63-B85</f>
        <v>43844</v>
      </c>
      <c r="C74" s="70">
        <f t="shared" si="37"/>
        <v>44104</v>
      </c>
      <c r="D74" s="70">
        <f t="shared" si="37"/>
        <v>44329</v>
      </c>
      <c r="E74" s="70">
        <f t="shared" si="37"/>
        <v>43975</v>
      </c>
      <c r="F74" s="70">
        <f t="shared" si="37"/>
        <v>43778</v>
      </c>
      <c r="G74" s="70">
        <f t="shared" si="37"/>
        <v>43123</v>
      </c>
      <c r="H74" s="70">
        <f t="shared" si="37"/>
        <v>42208</v>
      </c>
      <c r="I74" s="70">
        <f t="shared" si="37"/>
        <v>41601</v>
      </c>
      <c r="J74" s="70">
        <f t="shared" si="37"/>
        <v>40766</v>
      </c>
      <c r="K74" s="70">
        <f t="shared" si="37"/>
        <v>40314</v>
      </c>
      <c r="L74" s="42">
        <f t="shared" si="32"/>
        <v>-3530</v>
      </c>
      <c r="M74" s="118">
        <f t="shared" si="34"/>
        <v>-8.0512726940972534</v>
      </c>
    </row>
    <row r="75" spans="1:15" ht="12.75" customHeight="1" x14ac:dyDescent="0.25">
      <c r="A75" s="69" t="s">
        <v>6</v>
      </c>
      <c r="B75" s="70">
        <f t="shared" ref="B75:K75" si="38">B64-B86</f>
        <v>13697</v>
      </c>
      <c r="C75" s="70">
        <f t="shared" si="38"/>
        <v>13857</v>
      </c>
      <c r="D75" s="70">
        <f t="shared" si="38"/>
        <v>13963</v>
      </c>
      <c r="E75" s="70">
        <f t="shared" si="38"/>
        <v>13914</v>
      </c>
      <c r="F75" s="70">
        <f t="shared" si="38"/>
        <v>13774</v>
      </c>
      <c r="G75" s="70">
        <f t="shared" si="38"/>
        <v>13475</v>
      </c>
      <c r="H75" s="70">
        <f t="shared" si="38"/>
        <v>13082</v>
      </c>
      <c r="I75" s="70">
        <f t="shared" si="38"/>
        <v>12650</v>
      </c>
      <c r="J75" s="70">
        <f t="shared" si="38"/>
        <v>12136</v>
      </c>
      <c r="K75" s="70">
        <f t="shared" si="38"/>
        <v>11567</v>
      </c>
      <c r="L75" s="42">
        <f t="shared" si="32"/>
        <v>-2130</v>
      </c>
      <c r="M75" s="118">
        <f t="shared" si="34"/>
        <v>-15.550850551215595</v>
      </c>
    </row>
    <row r="76" spans="1:15" ht="12.75" customHeight="1" x14ac:dyDescent="0.25">
      <c r="A76" s="69" t="s">
        <v>7</v>
      </c>
      <c r="B76" s="70">
        <f t="shared" ref="B76:K76" si="39">B65-B87</f>
        <v>17014</v>
      </c>
      <c r="C76" s="70">
        <f t="shared" si="39"/>
        <v>17221</v>
      </c>
      <c r="D76" s="70">
        <f t="shared" si="39"/>
        <v>17250</v>
      </c>
      <c r="E76" s="70">
        <f t="shared" si="39"/>
        <v>17294</v>
      </c>
      <c r="F76" s="70">
        <f t="shared" si="39"/>
        <v>17147</v>
      </c>
      <c r="G76" s="70">
        <f t="shared" si="39"/>
        <v>16698</v>
      </c>
      <c r="H76" s="70">
        <f t="shared" si="39"/>
        <v>16276</v>
      </c>
      <c r="I76" s="70">
        <f t="shared" si="39"/>
        <v>15845</v>
      </c>
      <c r="J76" s="70">
        <f t="shared" si="39"/>
        <v>15234</v>
      </c>
      <c r="K76" s="70">
        <f t="shared" si="39"/>
        <v>14661</v>
      </c>
      <c r="L76" s="42">
        <f t="shared" si="32"/>
        <v>-2353</v>
      </c>
      <c r="M76" s="118">
        <f t="shared" si="34"/>
        <v>-13.829787234042554</v>
      </c>
    </row>
    <row r="77" spans="1:15" ht="12.75" customHeight="1" x14ac:dyDescent="0.25">
      <c r="A77" s="69" t="s">
        <v>21</v>
      </c>
      <c r="B77" s="70">
        <f t="shared" ref="B77:K77" si="40">B66-B88</f>
        <v>17932</v>
      </c>
      <c r="C77" s="70">
        <f t="shared" si="40"/>
        <v>18037</v>
      </c>
      <c r="D77" s="70">
        <f t="shared" si="40"/>
        <v>18036</v>
      </c>
      <c r="E77" s="70">
        <f t="shared" si="40"/>
        <v>18075</v>
      </c>
      <c r="F77" s="70">
        <f t="shared" si="40"/>
        <v>18083</v>
      </c>
      <c r="G77" s="70">
        <f t="shared" si="40"/>
        <v>17918</v>
      </c>
      <c r="H77" s="70">
        <f t="shared" si="40"/>
        <v>17383</v>
      </c>
      <c r="I77" s="70">
        <f t="shared" si="40"/>
        <v>17046</v>
      </c>
      <c r="J77" s="70">
        <f t="shared" si="40"/>
        <v>16769</v>
      </c>
      <c r="K77" s="70">
        <f t="shared" si="40"/>
        <v>16397</v>
      </c>
      <c r="L77" s="42">
        <f t="shared" si="32"/>
        <v>-1535</v>
      </c>
      <c r="M77" s="118">
        <f t="shared" si="34"/>
        <v>-8.5601159937541826</v>
      </c>
    </row>
    <row r="78" spans="1:15" ht="12.75" customHeight="1" x14ac:dyDescent="0.25">
      <c r="A78" s="69" t="s">
        <v>9</v>
      </c>
      <c r="B78" s="70">
        <f t="shared" ref="B78:K78" si="41">B67-B89</f>
        <v>14995</v>
      </c>
      <c r="C78" s="70">
        <f t="shared" si="41"/>
        <v>15261</v>
      </c>
      <c r="D78" s="70">
        <f t="shared" si="41"/>
        <v>16117</v>
      </c>
      <c r="E78" s="70">
        <f t="shared" si="41"/>
        <v>16293</v>
      </c>
      <c r="F78" s="70">
        <f t="shared" si="41"/>
        <v>16142</v>
      </c>
      <c r="G78" s="70">
        <f t="shared" si="41"/>
        <v>16014</v>
      </c>
      <c r="H78" s="70">
        <f t="shared" si="41"/>
        <v>15665</v>
      </c>
      <c r="I78" s="70">
        <f t="shared" si="41"/>
        <v>15248</v>
      </c>
      <c r="J78" s="70">
        <f t="shared" si="41"/>
        <v>14922</v>
      </c>
      <c r="K78" s="70">
        <f t="shared" si="41"/>
        <v>14515</v>
      </c>
      <c r="L78" s="42">
        <f t="shared" si="32"/>
        <v>-480</v>
      </c>
      <c r="M78" s="118">
        <f t="shared" si="34"/>
        <v>-3.2010670223407804</v>
      </c>
    </row>
    <row r="79" spans="1:15" ht="12.75" customHeight="1" x14ac:dyDescent="0.25">
      <c r="A79" s="69" t="s">
        <v>10</v>
      </c>
      <c r="B79" s="70">
        <f t="shared" ref="B79:K79" si="42">SUM(B70:B78)</f>
        <v>195762</v>
      </c>
      <c r="C79" s="70">
        <f t="shared" si="42"/>
        <v>197670</v>
      </c>
      <c r="D79" s="70">
        <f t="shared" si="42"/>
        <v>198910</v>
      </c>
      <c r="E79" s="70">
        <f t="shared" si="42"/>
        <v>198497</v>
      </c>
      <c r="F79" s="70">
        <f t="shared" si="42"/>
        <v>196933</v>
      </c>
      <c r="G79" s="70">
        <f t="shared" si="42"/>
        <v>194637</v>
      </c>
      <c r="H79" s="70">
        <f t="shared" si="42"/>
        <v>189835</v>
      </c>
      <c r="I79" s="70">
        <f t="shared" si="42"/>
        <v>185917</v>
      </c>
      <c r="J79" s="70">
        <f t="shared" si="42"/>
        <v>181788</v>
      </c>
      <c r="K79" s="70">
        <f t="shared" si="42"/>
        <v>177935</v>
      </c>
      <c r="L79" s="42">
        <f>K79-B79</f>
        <v>-17827</v>
      </c>
      <c r="M79" s="42"/>
    </row>
    <row r="80" spans="1:15" ht="12.75" customHeight="1" x14ac:dyDescent="0.25">
      <c r="A80" s="68"/>
      <c r="B80" s="137" t="s">
        <v>79</v>
      </c>
      <c r="C80" s="137"/>
      <c r="D80" s="137"/>
      <c r="E80" s="137"/>
      <c r="F80" s="137"/>
      <c r="G80" s="137"/>
      <c r="H80" s="137"/>
      <c r="I80" s="137"/>
      <c r="J80" s="137"/>
      <c r="K80" s="137"/>
      <c r="N80" s="49" t="s">
        <v>54</v>
      </c>
    </row>
    <row r="81" spans="1:15" ht="12.75" customHeight="1" x14ac:dyDescent="0.25">
      <c r="A81" s="69" t="s">
        <v>1</v>
      </c>
      <c r="B81" s="70">
        <v>2991</v>
      </c>
      <c r="C81" s="70">
        <v>3436</v>
      </c>
      <c r="D81" s="70">
        <v>3869</v>
      </c>
      <c r="E81" s="70">
        <v>4090</v>
      </c>
      <c r="F81" s="70">
        <v>4274</v>
      </c>
      <c r="G81" s="70">
        <v>4361</v>
      </c>
      <c r="H81" s="70">
        <v>4404</v>
      </c>
      <c r="I81" s="70">
        <v>4301</v>
      </c>
      <c r="J81" s="70">
        <v>4067</v>
      </c>
      <c r="K81" s="70">
        <v>3892</v>
      </c>
      <c r="L81" s="42">
        <f t="shared" ref="L81:L89" si="43">K81-B81</f>
        <v>901</v>
      </c>
      <c r="M81" s="118">
        <f t="shared" ref="M81:M89" si="44">L81/B81*100</f>
        <v>30.123704446673354</v>
      </c>
      <c r="N81" s="42">
        <f>K81-G81</f>
        <v>-469</v>
      </c>
      <c r="O81" s="116">
        <f>L81/B81*100</f>
        <v>30.123704446673354</v>
      </c>
    </row>
    <row r="82" spans="1:15" ht="12.75" customHeight="1" x14ac:dyDescent="0.25">
      <c r="A82" s="69" t="s">
        <v>2</v>
      </c>
      <c r="B82" s="70">
        <v>3788</v>
      </c>
      <c r="C82" s="70">
        <v>4381</v>
      </c>
      <c r="D82" s="70">
        <v>4883</v>
      </c>
      <c r="E82" s="70">
        <v>5375</v>
      </c>
      <c r="F82" s="70">
        <v>5671</v>
      </c>
      <c r="G82" s="70">
        <v>5865</v>
      </c>
      <c r="H82" s="70">
        <v>5860</v>
      </c>
      <c r="I82" s="70">
        <v>5868</v>
      </c>
      <c r="J82" s="70">
        <v>5827</v>
      </c>
      <c r="K82" s="70">
        <v>5654</v>
      </c>
      <c r="L82" s="42">
        <f t="shared" si="43"/>
        <v>1866</v>
      </c>
      <c r="M82" s="118">
        <f t="shared" si="44"/>
        <v>49.260823653643079</v>
      </c>
      <c r="N82" s="42">
        <f t="shared" ref="N82:N90" si="45">K82-G82</f>
        <v>-211</v>
      </c>
      <c r="O82" s="116">
        <f t="shared" ref="O82:O89" si="46">L82/B82*100</f>
        <v>49.260823653643079</v>
      </c>
    </row>
    <row r="83" spans="1:15" ht="12.75" customHeight="1" x14ac:dyDescent="0.25">
      <c r="A83" s="69" t="s">
        <v>20</v>
      </c>
      <c r="B83" s="70">
        <v>6178</v>
      </c>
      <c r="C83" s="70">
        <v>6873</v>
      </c>
      <c r="D83" s="70">
        <v>7580</v>
      </c>
      <c r="E83" s="70">
        <v>8018</v>
      </c>
      <c r="F83" s="70">
        <v>8361</v>
      </c>
      <c r="G83" s="70">
        <v>7935</v>
      </c>
      <c r="H83" s="70">
        <v>7986</v>
      </c>
      <c r="I83" s="70">
        <v>7303</v>
      </c>
      <c r="J83" s="70">
        <v>6632</v>
      </c>
      <c r="K83" s="70">
        <v>5905</v>
      </c>
      <c r="L83" s="42">
        <f t="shared" si="43"/>
        <v>-273</v>
      </c>
      <c r="M83" s="118">
        <f t="shared" si="44"/>
        <v>-4.4189057947555845</v>
      </c>
      <c r="N83" s="42">
        <f t="shared" si="45"/>
        <v>-2030</v>
      </c>
      <c r="O83" s="116">
        <f t="shared" si="46"/>
        <v>-4.4189057947555845</v>
      </c>
    </row>
    <row r="84" spans="1:15" ht="12.75" customHeight="1" x14ac:dyDescent="0.25">
      <c r="A84" s="69" t="s">
        <v>4</v>
      </c>
      <c r="B84" s="70">
        <v>7601</v>
      </c>
      <c r="C84" s="70">
        <v>8449</v>
      </c>
      <c r="D84" s="70">
        <v>9343</v>
      </c>
      <c r="E84" s="70">
        <v>10023</v>
      </c>
      <c r="F84" s="70">
        <v>10598</v>
      </c>
      <c r="G84" s="70">
        <v>10717</v>
      </c>
      <c r="H84" s="70">
        <v>10449</v>
      </c>
      <c r="I84" s="70">
        <v>10233</v>
      </c>
      <c r="J84" s="70">
        <v>9728</v>
      </c>
      <c r="K84" s="70">
        <v>9220</v>
      </c>
      <c r="L84" s="42">
        <f t="shared" si="43"/>
        <v>1619</v>
      </c>
      <c r="M84" s="118">
        <f t="shared" si="44"/>
        <v>21.299828969872387</v>
      </c>
      <c r="N84" s="42">
        <f t="shared" si="45"/>
        <v>-1497</v>
      </c>
      <c r="O84" s="116">
        <f t="shared" si="46"/>
        <v>21.299828969872387</v>
      </c>
    </row>
    <row r="85" spans="1:15" ht="12.75" customHeight="1" x14ac:dyDescent="0.25">
      <c r="A85" s="69" t="s">
        <v>5</v>
      </c>
      <c r="B85" s="70">
        <v>7256</v>
      </c>
      <c r="C85" s="70">
        <v>8065</v>
      </c>
      <c r="D85" s="70">
        <v>8990</v>
      </c>
      <c r="E85" s="70">
        <v>9652</v>
      </c>
      <c r="F85" s="70">
        <v>10202</v>
      </c>
      <c r="G85" s="70">
        <v>10638</v>
      </c>
      <c r="H85" s="70">
        <v>10932</v>
      </c>
      <c r="I85" s="70">
        <v>11033</v>
      </c>
      <c r="J85" s="70">
        <v>10790</v>
      </c>
      <c r="K85" s="70">
        <v>10425</v>
      </c>
      <c r="L85" s="42">
        <f t="shared" si="43"/>
        <v>3169</v>
      </c>
      <c r="M85" s="118">
        <f t="shared" si="44"/>
        <v>43.674200661521503</v>
      </c>
      <c r="N85" s="42">
        <f t="shared" si="45"/>
        <v>-213</v>
      </c>
      <c r="O85" s="116">
        <f t="shared" si="46"/>
        <v>43.674200661521503</v>
      </c>
    </row>
    <row r="86" spans="1:15" ht="12.75" customHeight="1" x14ac:dyDescent="0.25">
      <c r="A86" s="69" t="s">
        <v>6</v>
      </c>
      <c r="B86" s="70">
        <v>1852</v>
      </c>
      <c r="C86" s="70">
        <v>2202</v>
      </c>
      <c r="D86" s="70">
        <v>2500</v>
      </c>
      <c r="E86" s="70">
        <v>2738</v>
      </c>
      <c r="F86" s="70">
        <v>2909</v>
      </c>
      <c r="G86" s="70">
        <v>3008</v>
      </c>
      <c r="H86" s="70">
        <v>2923</v>
      </c>
      <c r="I86" s="70">
        <v>2952</v>
      </c>
      <c r="J86" s="70">
        <v>2766</v>
      </c>
      <c r="K86" s="70">
        <v>2629</v>
      </c>
      <c r="L86" s="42">
        <f t="shared" si="43"/>
        <v>777</v>
      </c>
      <c r="M86" s="118">
        <f t="shared" si="44"/>
        <v>41.954643628509722</v>
      </c>
      <c r="N86" s="42">
        <f t="shared" si="45"/>
        <v>-379</v>
      </c>
      <c r="O86" s="116">
        <f t="shared" si="46"/>
        <v>41.954643628509722</v>
      </c>
    </row>
    <row r="87" spans="1:15" ht="12.75" customHeight="1" x14ac:dyDescent="0.25">
      <c r="A87" s="69" t="s">
        <v>7</v>
      </c>
      <c r="B87" s="70">
        <v>2888</v>
      </c>
      <c r="C87" s="70">
        <v>3422</v>
      </c>
      <c r="D87" s="70">
        <v>3903</v>
      </c>
      <c r="E87" s="70">
        <v>4216</v>
      </c>
      <c r="F87" s="70">
        <v>4497</v>
      </c>
      <c r="G87" s="70">
        <v>4655</v>
      </c>
      <c r="H87" s="70">
        <v>4521</v>
      </c>
      <c r="I87" s="70">
        <v>4346</v>
      </c>
      <c r="J87" s="70">
        <v>4174</v>
      </c>
      <c r="K87" s="70">
        <v>4051</v>
      </c>
      <c r="L87" s="42">
        <f t="shared" si="43"/>
        <v>1163</v>
      </c>
      <c r="M87" s="118">
        <f t="shared" si="44"/>
        <v>40.270083102493075</v>
      </c>
      <c r="N87" s="42">
        <f t="shared" si="45"/>
        <v>-604</v>
      </c>
      <c r="O87" s="116">
        <f t="shared" si="46"/>
        <v>40.270083102493075</v>
      </c>
    </row>
    <row r="88" spans="1:15" ht="12.75" customHeight="1" x14ac:dyDescent="0.25">
      <c r="A88" s="69" t="s">
        <v>21</v>
      </c>
      <c r="B88" s="70">
        <v>3169</v>
      </c>
      <c r="C88" s="70">
        <v>3644</v>
      </c>
      <c r="D88" s="70">
        <v>4019</v>
      </c>
      <c r="E88" s="70">
        <v>4267</v>
      </c>
      <c r="F88" s="70">
        <v>4497</v>
      </c>
      <c r="G88" s="70">
        <v>4446</v>
      </c>
      <c r="H88" s="70">
        <v>4525</v>
      </c>
      <c r="I88" s="70">
        <v>4334</v>
      </c>
      <c r="J88" s="70">
        <v>4014</v>
      </c>
      <c r="K88" s="70">
        <v>3681</v>
      </c>
      <c r="L88" s="42">
        <f t="shared" si="43"/>
        <v>512</v>
      </c>
      <c r="M88" s="118">
        <f t="shared" si="44"/>
        <v>16.156516251183341</v>
      </c>
      <c r="N88" s="42">
        <f t="shared" si="45"/>
        <v>-765</v>
      </c>
      <c r="O88" s="116">
        <f t="shared" si="46"/>
        <v>16.156516251183341</v>
      </c>
    </row>
    <row r="89" spans="1:15" ht="12.75" customHeight="1" x14ac:dyDescent="0.25">
      <c r="A89" s="69" t="s">
        <v>9</v>
      </c>
      <c r="B89" s="70">
        <v>1821</v>
      </c>
      <c r="C89" s="70">
        <v>2182</v>
      </c>
      <c r="D89" s="70">
        <v>2643</v>
      </c>
      <c r="E89" s="70">
        <v>2873</v>
      </c>
      <c r="F89" s="70">
        <v>3023</v>
      </c>
      <c r="G89" s="70">
        <v>3168</v>
      </c>
      <c r="H89" s="70">
        <v>3092</v>
      </c>
      <c r="I89" s="70">
        <v>3044</v>
      </c>
      <c r="J89" s="70">
        <v>2942</v>
      </c>
      <c r="K89" s="70">
        <v>2720</v>
      </c>
      <c r="L89" s="42">
        <f t="shared" si="43"/>
        <v>899</v>
      </c>
      <c r="M89" s="118">
        <f t="shared" si="44"/>
        <v>49.368478857770455</v>
      </c>
      <c r="N89" s="42">
        <f t="shared" si="45"/>
        <v>-448</v>
      </c>
      <c r="O89" s="116">
        <f t="shared" si="46"/>
        <v>49.368478857770455</v>
      </c>
    </row>
    <row r="90" spans="1:15" ht="12.75" customHeight="1" x14ac:dyDescent="0.25">
      <c r="A90" s="69" t="s">
        <v>10</v>
      </c>
      <c r="B90" s="70">
        <f t="shared" ref="B90:K90" si="47">SUM(B81:B89)</f>
        <v>37544</v>
      </c>
      <c r="C90" s="70">
        <f t="shared" si="47"/>
        <v>42654</v>
      </c>
      <c r="D90" s="70">
        <f t="shared" si="47"/>
        <v>47730</v>
      </c>
      <c r="E90" s="70">
        <f t="shared" si="47"/>
        <v>51252</v>
      </c>
      <c r="F90" s="70">
        <f t="shared" si="47"/>
        <v>54032</v>
      </c>
      <c r="G90" s="70">
        <f t="shared" si="47"/>
        <v>54793</v>
      </c>
      <c r="H90" s="70">
        <f t="shared" si="47"/>
        <v>54692</v>
      </c>
      <c r="I90" s="70">
        <f t="shared" si="47"/>
        <v>53414</v>
      </c>
      <c r="J90" s="70">
        <f t="shared" si="47"/>
        <v>50940</v>
      </c>
      <c r="K90" s="70">
        <f t="shared" si="47"/>
        <v>48177</v>
      </c>
      <c r="L90" s="42">
        <f>K90-B90</f>
        <v>10633</v>
      </c>
      <c r="M90" s="42"/>
      <c r="N90" s="42">
        <f t="shared" si="45"/>
        <v>-6616</v>
      </c>
    </row>
    <row r="91" spans="1:15" x14ac:dyDescent="0.25">
      <c r="L91" s="42">
        <f>K90-G90</f>
        <v>-6616</v>
      </c>
      <c r="M91" s="42"/>
    </row>
    <row r="95" spans="1:15" ht="15.75" x14ac:dyDescent="0.25">
      <c r="A95" s="2" t="s">
        <v>22</v>
      </c>
    </row>
    <row r="96" spans="1:15" ht="15" customHeight="1" x14ac:dyDescent="0.25">
      <c r="A96" s="143" t="s">
        <v>0</v>
      </c>
      <c r="B96" s="144" t="s">
        <v>19</v>
      </c>
      <c r="C96" s="144"/>
      <c r="D96" s="144"/>
      <c r="E96" s="144"/>
      <c r="F96" s="144"/>
      <c r="G96" s="144"/>
      <c r="H96" s="144"/>
      <c r="I96" s="144"/>
      <c r="J96" s="144"/>
      <c r="K96" s="144"/>
    </row>
    <row r="97" spans="1:13" ht="15" customHeight="1" x14ac:dyDescent="0.25">
      <c r="A97" s="143"/>
      <c r="B97" s="73">
        <v>2007</v>
      </c>
      <c r="C97" s="73">
        <v>2008</v>
      </c>
      <c r="D97" s="73">
        <v>2009</v>
      </c>
      <c r="E97" s="73">
        <v>2010</v>
      </c>
      <c r="F97" s="73">
        <v>2011</v>
      </c>
      <c r="G97" s="73">
        <v>2012</v>
      </c>
      <c r="H97" s="73">
        <v>2013</v>
      </c>
      <c r="I97" s="73">
        <v>2014</v>
      </c>
      <c r="J97" s="73">
        <v>2015</v>
      </c>
      <c r="K97" s="73">
        <v>2016</v>
      </c>
    </row>
    <row r="98" spans="1:13" ht="12.75" customHeight="1" x14ac:dyDescent="0.25">
      <c r="A98" s="68"/>
      <c r="B98" s="145" t="s">
        <v>55</v>
      </c>
      <c r="C98" s="145"/>
      <c r="D98" s="145"/>
      <c r="E98" s="145"/>
      <c r="F98" s="145"/>
      <c r="G98" s="145"/>
      <c r="H98" s="145"/>
      <c r="I98" s="145"/>
      <c r="J98" s="145"/>
      <c r="K98" s="145"/>
    </row>
    <row r="99" spans="1:13" ht="12.75" customHeight="1" x14ac:dyDescent="0.25">
      <c r="A99" s="74" t="s">
        <v>1</v>
      </c>
      <c r="B99" s="75">
        <f t="shared" ref="B99:K99" si="48">B70/$B$70*100</f>
        <v>100</v>
      </c>
      <c r="C99" s="75">
        <f t="shared" si="48"/>
        <v>99.910586552217453</v>
      </c>
      <c r="D99" s="75">
        <f t="shared" si="48"/>
        <v>99.579756795422043</v>
      </c>
      <c r="E99" s="75">
        <f t="shared" si="48"/>
        <v>98.488912732474958</v>
      </c>
      <c r="F99" s="75">
        <f t="shared" si="48"/>
        <v>96.852646638054367</v>
      </c>
      <c r="G99" s="75">
        <f t="shared" si="48"/>
        <v>95.082260371959947</v>
      </c>
      <c r="H99" s="75">
        <f t="shared" si="48"/>
        <v>93.687410586552218</v>
      </c>
      <c r="I99" s="75">
        <f t="shared" si="48"/>
        <v>93.079399141630901</v>
      </c>
      <c r="J99" s="75">
        <f t="shared" si="48"/>
        <v>91.729256080114453</v>
      </c>
      <c r="K99" s="75">
        <f t="shared" si="48"/>
        <v>91.121244635193136</v>
      </c>
      <c r="L99" s="42">
        <f t="shared" ref="L99:L107" si="49">K99-B99</f>
        <v>-8.8787553648068638</v>
      </c>
      <c r="M99" s="42"/>
    </row>
    <row r="100" spans="1:13" ht="12.75" customHeight="1" x14ac:dyDescent="0.25">
      <c r="A100" s="74" t="s">
        <v>2</v>
      </c>
      <c r="B100" s="75">
        <f t="shared" ref="B100:K100" si="50">B71/$B$71*100</f>
        <v>100</v>
      </c>
      <c r="C100" s="75">
        <f t="shared" si="50"/>
        <v>101.76995882573125</v>
      </c>
      <c r="D100" s="75">
        <f t="shared" si="50"/>
        <v>102.78594727554675</v>
      </c>
      <c r="E100" s="75">
        <f t="shared" si="50"/>
        <v>103.28859419282392</v>
      </c>
      <c r="F100" s="75">
        <f t="shared" si="50"/>
        <v>102.50253997112453</v>
      </c>
      <c r="G100" s="75">
        <f t="shared" si="50"/>
        <v>101.69509651890274</v>
      </c>
      <c r="H100" s="75">
        <f t="shared" si="50"/>
        <v>99.272766162237318</v>
      </c>
      <c r="I100" s="75">
        <f t="shared" si="50"/>
        <v>97.780867333297678</v>
      </c>
      <c r="J100" s="75">
        <f t="shared" si="50"/>
        <v>95.604513127640232</v>
      </c>
      <c r="K100" s="75">
        <f t="shared" si="50"/>
        <v>93.898721993476286</v>
      </c>
      <c r="L100" s="42">
        <f t="shared" si="49"/>
        <v>-6.1012780065237138</v>
      </c>
      <c r="M100" s="42"/>
    </row>
    <row r="101" spans="1:13" ht="12.75" customHeight="1" x14ac:dyDescent="0.25">
      <c r="A101" s="74" t="s">
        <v>20</v>
      </c>
      <c r="B101" s="75">
        <f t="shared" ref="B101:K101" si="51">B72/$B$72*100</f>
        <v>100</v>
      </c>
      <c r="C101" s="75">
        <f t="shared" si="51"/>
        <v>100.79247715466575</v>
      </c>
      <c r="D101" s="75">
        <f t="shared" si="51"/>
        <v>100.58393053501686</v>
      </c>
      <c r="E101" s="75">
        <f t="shared" si="51"/>
        <v>100.08341864785955</v>
      </c>
      <c r="F101" s="75">
        <f t="shared" si="51"/>
        <v>98.896598794221362</v>
      </c>
      <c r="G101" s="75">
        <f t="shared" si="51"/>
        <v>99.275774466310239</v>
      </c>
      <c r="H101" s="75">
        <f t="shared" si="51"/>
        <v>95.802525309976119</v>
      </c>
      <c r="I101" s="75">
        <f t="shared" si="51"/>
        <v>94.054525461646378</v>
      </c>
      <c r="J101" s="75">
        <f t="shared" si="51"/>
        <v>92.833579797520187</v>
      </c>
      <c r="K101" s="75">
        <f t="shared" si="51"/>
        <v>90.922534410192242</v>
      </c>
      <c r="L101" s="42">
        <f t="shared" si="49"/>
        <v>-9.0774655898077583</v>
      </c>
      <c r="M101" s="42"/>
    </row>
    <row r="102" spans="1:13" ht="12.75" customHeight="1" x14ac:dyDescent="0.25">
      <c r="A102" s="74" t="s">
        <v>4</v>
      </c>
      <c r="B102" s="75">
        <f t="shared" ref="B102:K102" si="52">B73/$B$73*100</f>
        <v>100</v>
      </c>
      <c r="C102" s="75">
        <f t="shared" si="52"/>
        <v>101.18668415464369</v>
      </c>
      <c r="D102" s="75">
        <f t="shared" si="52"/>
        <v>100.95871588283056</v>
      </c>
      <c r="E102" s="75">
        <f t="shared" si="52"/>
        <v>100.61832490163012</v>
      </c>
      <c r="F102" s="75">
        <f t="shared" si="52"/>
        <v>99.700206108300549</v>
      </c>
      <c r="G102" s="75">
        <f t="shared" si="52"/>
        <v>98.604084691774403</v>
      </c>
      <c r="H102" s="75">
        <f t="shared" si="52"/>
        <v>96.533633127225045</v>
      </c>
      <c r="I102" s="75">
        <f t="shared" si="52"/>
        <v>93.766785335082119</v>
      </c>
      <c r="J102" s="75">
        <f t="shared" si="52"/>
        <v>91.624508150646435</v>
      </c>
      <c r="K102" s="75">
        <f t="shared" si="52"/>
        <v>89.785147710948721</v>
      </c>
      <c r="L102" s="42">
        <f t="shared" si="49"/>
        <v>-10.214852289051279</v>
      </c>
      <c r="M102" s="42"/>
    </row>
    <row r="103" spans="1:13" ht="12.75" customHeight="1" x14ac:dyDescent="0.25">
      <c r="A103" s="74" t="s">
        <v>5</v>
      </c>
      <c r="B103" s="75">
        <f t="shared" ref="B103:K103" si="53">B74/$B$74*100</f>
        <v>100</v>
      </c>
      <c r="C103" s="75">
        <f t="shared" si="53"/>
        <v>100.59301158653406</v>
      </c>
      <c r="D103" s="75">
        <f t="shared" si="53"/>
        <v>101.1061946902655</v>
      </c>
      <c r="E103" s="75">
        <f t="shared" si="53"/>
        <v>100.2987866070614</v>
      </c>
      <c r="F103" s="75">
        <f t="shared" si="53"/>
        <v>99.849466289572121</v>
      </c>
      <c r="G103" s="75">
        <f t="shared" si="53"/>
        <v>98.355533254265126</v>
      </c>
      <c r="H103" s="75">
        <f t="shared" si="53"/>
        <v>96.268588632424041</v>
      </c>
      <c r="I103" s="75">
        <f t="shared" si="53"/>
        <v>94.884134659246428</v>
      </c>
      <c r="J103" s="75">
        <f t="shared" si="53"/>
        <v>92.979655140954293</v>
      </c>
      <c r="K103" s="75">
        <f t="shared" si="53"/>
        <v>91.94872730590275</v>
      </c>
      <c r="L103" s="42">
        <f t="shared" si="49"/>
        <v>-8.0512726940972499</v>
      </c>
      <c r="M103" s="42"/>
    </row>
    <row r="104" spans="1:13" ht="12.75" customHeight="1" x14ac:dyDescent="0.25">
      <c r="A104" s="74" t="s">
        <v>6</v>
      </c>
      <c r="B104" s="75">
        <f t="shared" ref="B104:K104" si="54">B75/$B$75*100</f>
        <v>100</v>
      </c>
      <c r="C104" s="75">
        <f t="shared" si="54"/>
        <v>101.16813900854203</v>
      </c>
      <c r="D104" s="75">
        <f t="shared" si="54"/>
        <v>101.9420311017011</v>
      </c>
      <c r="E104" s="75">
        <f t="shared" si="54"/>
        <v>101.58428853033512</v>
      </c>
      <c r="F104" s="75">
        <f t="shared" si="54"/>
        <v>100.56216689786083</v>
      </c>
      <c r="G104" s="75">
        <f t="shared" si="54"/>
        <v>98.379207125647952</v>
      </c>
      <c r="H104" s="75">
        <f t="shared" si="54"/>
        <v>95.509965685916626</v>
      </c>
      <c r="I104" s="75">
        <f t="shared" si="54"/>
        <v>92.355990362853177</v>
      </c>
      <c r="J104" s="75">
        <f t="shared" si="54"/>
        <v>88.603343797911947</v>
      </c>
      <c r="K104" s="75">
        <f t="shared" si="54"/>
        <v>84.449149448784411</v>
      </c>
      <c r="L104" s="42">
        <f t="shared" si="49"/>
        <v>-15.550850551215589</v>
      </c>
      <c r="M104" s="42"/>
    </row>
    <row r="105" spans="1:13" ht="12.75" customHeight="1" x14ac:dyDescent="0.25">
      <c r="A105" s="74" t="s">
        <v>7</v>
      </c>
      <c r="B105" s="75">
        <f t="shared" ref="B105:K105" si="55">B76/$B$76*100</f>
        <v>100</v>
      </c>
      <c r="C105" s="75">
        <f t="shared" si="55"/>
        <v>101.216645115787</v>
      </c>
      <c r="D105" s="75">
        <f t="shared" si="55"/>
        <v>101.38709298224991</v>
      </c>
      <c r="E105" s="75">
        <f t="shared" si="55"/>
        <v>101.64570353826261</v>
      </c>
      <c r="F105" s="75">
        <f t="shared" si="55"/>
        <v>100.78170918067472</v>
      </c>
      <c r="G105" s="75">
        <f t="shared" si="55"/>
        <v>98.142706006817917</v>
      </c>
      <c r="H105" s="75">
        <f t="shared" si="55"/>
        <v>95.662395674150702</v>
      </c>
      <c r="I105" s="75">
        <f t="shared" si="55"/>
        <v>93.129187727753617</v>
      </c>
      <c r="J105" s="75">
        <f t="shared" si="55"/>
        <v>89.53802750675915</v>
      </c>
      <c r="K105" s="75">
        <f t="shared" si="55"/>
        <v>86.170212765957444</v>
      </c>
      <c r="L105" s="42">
        <f t="shared" si="49"/>
        <v>-13.829787234042556</v>
      </c>
      <c r="M105" s="42"/>
    </row>
    <row r="106" spans="1:13" ht="12.75" customHeight="1" x14ac:dyDescent="0.25">
      <c r="A106" s="74" t="s">
        <v>21</v>
      </c>
      <c r="B106" s="75">
        <f t="shared" ref="B106:K106" si="56">B77/$B$77*100</f>
        <v>100</v>
      </c>
      <c r="C106" s="75">
        <f t="shared" si="56"/>
        <v>100.58554539370957</v>
      </c>
      <c r="D106" s="75">
        <f t="shared" si="56"/>
        <v>100.57996877091233</v>
      </c>
      <c r="E106" s="75">
        <f t="shared" si="56"/>
        <v>100.79745706000448</v>
      </c>
      <c r="F106" s="75">
        <f t="shared" si="56"/>
        <v>100.84207004238233</v>
      </c>
      <c r="G106" s="75">
        <f t="shared" si="56"/>
        <v>99.92192728083873</v>
      </c>
      <c r="H106" s="75">
        <f t="shared" si="56"/>
        <v>96.93843408431853</v>
      </c>
      <c r="I106" s="75">
        <f t="shared" si="56"/>
        <v>95.059112201650677</v>
      </c>
      <c r="J106" s="75">
        <f t="shared" si="56"/>
        <v>93.514387686816875</v>
      </c>
      <c r="K106" s="75">
        <f t="shared" si="56"/>
        <v>91.439884006245819</v>
      </c>
      <c r="L106" s="42">
        <f t="shared" si="49"/>
        <v>-8.5601159937541809</v>
      </c>
      <c r="M106" s="42"/>
    </row>
    <row r="107" spans="1:13" ht="12.75" customHeight="1" x14ac:dyDescent="0.25">
      <c r="A107" s="74" t="s">
        <v>9</v>
      </c>
      <c r="B107" s="75">
        <f t="shared" ref="B107:K107" si="57">B78/$B$78*100</f>
        <v>100</v>
      </c>
      <c r="C107" s="75">
        <f t="shared" si="57"/>
        <v>101.77392464154718</v>
      </c>
      <c r="D107" s="75">
        <f t="shared" si="57"/>
        <v>107.48249416472157</v>
      </c>
      <c r="E107" s="75">
        <f t="shared" si="57"/>
        <v>108.65621873957987</v>
      </c>
      <c r="F107" s="75">
        <f t="shared" si="57"/>
        <v>107.64921640546849</v>
      </c>
      <c r="G107" s="75">
        <f t="shared" si="57"/>
        <v>106.79559853284428</v>
      </c>
      <c r="H107" s="75">
        <f t="shared" si="57"/>
        <v>104.46815605201733</v>
      </c>
      <c r="I107" s="75">
        <f t="shared" si="57"/>
        <v>101.68722907635879</v>
      </c>
      <c r="J107" s="75">
        <f t="shared" si="57"/>
        <v>99.513171057019008</v>
      </c>
      <c r="K107" s="75">
        <f t="shared" si="57"/>
        <v>96.79893297765922</v>
      </c>
      <c r="L107" s="42">
        <f t="shared" si="49"/>
        <v>-3.20106702234078</v>
      </c>
      <c r="M107" s="42"/>
    </row>
    <row r="108" spans="1:13" ht="12.75" customHeight="1" x14ac:dyDescent="0.25">
      <c r="A108" s="74" t="s">
        <v>10</v>
      </c>
      <c r="B108" s="75">
        <f t="shared" ref="B108:K108" si="58">B79/$B$79*100</f>
        <v>100</v>
      </c>
      <c r="C108" s="75">
        <f t="shared" si="58"/>
        <v>100.97465289484168</v>
      </c>
      <c r="D108" s="75">
        <f t="shared" si="58"/>
        <v>101.60807511161511</v>
      </c>
      <c r="E108" s="75">
        <f t="shared" si="58"/>
        <v>101.39710464748011</v>
      </c>
      <c r="F108" s="75">
        <f t="shared" si="58"/>
        <v>100.5981753353562</v>
      </c>
      <c r="G108" s="75">
        <f t="shared" si="58"/>
        <v>99.425322585588631</v>
      </c>
      <c r="H108" s="75">
        <f t="shared" si="58"/>
        <v>96.972343968696677</v>
      </c>
      <c r="I108" s="75">
        <f t="shared" si="58"/>
        <v>94.970934093439993</v>
      </c>
      <c r="J108" s="75">
        <f t="shared" si="58"/>
        <v>92.86174027645815</v>
      </c>
      <c r="K108" s="75">
        <f t="shared" si="58"/>
        <v>90.893533985145226</v>
      </c>
      <c r="L108" s="42">
        <f>K108-B108</f>
        <v>-9.1064660148547745</v>
      </c>
      <c r="M108" s="42"/>
    </row>
    <row r="109" spans="1:13" ht="12.75" customHeight="1" x14ac:dyDescent="0.25">
      <c r="A109" s="68"/>
      <c r="B109" s="137" t="s">
        <v>79</v>
      </c>
      <c r="C109" s="137"/>
      <c r="D109" s="137"/>
      <c r="E109" s="137"/>
      <c r="F109" s="137"/>
      <c r="G109" s="137"/>
      <c r="H109" s="137"/>
      <c r="I109" s="137"/>
      <c r="J109" s="137"/>
      <c r="K109" s="137"/>
    </row>
    <row r="110" spans="1:13" ht="12.75" customHeight="1" x14ac:dyDescent="0.25">
      <c r="A110" s="74" t="s">
        <v>1</v>
      </c>
      <c r="B110" s="75">
        <f t="shared" ref="B110:K110" si="59">B81/$B$81*100</f>
        <v>100</v>
      </c>
      <c r="C110" s="75">
        <f t="shared" si="59"/>
        <v>114.87796723503845</v>
      </c>
      <c r="D110" s="75">
        <f t="shared" si="59"/>
        <v>129.3547308592444</v>
      </c>
      <c r="E110" s="75">
        <f t="shared" si="59"/>
        <v>136.74356402540957</v>
      </c>
      <c r="F110" s="75">
        <f t="shared" si="59"/>
        <v>142.89535272484119</v>
      </c>
      <c r="G110" s="75">
        <f t="shared" si="59"/>
        <v>145.80407890337679</v>
      </c>
      <c r="H110" s="75">
        <f t="shared" si="59"/>
        <v>147.2417251755266</v>
      </c>
      <c r="I110" s="75">
        <f t="shared" si="59"/>
        <v>143.79806084921432</v>
      </c>
      <c r="J110" s="75">
        <f t="shared" si="59"/>
        <v>135.97459043798062</v>
      </c>
      <c r="K110" s="75">
        <f t="shared" si="59"/>
        <v>130.12370444667337</v>
      </c>
      <c r="L110" s="42">
        <f t="shared" ref="L110:L118" si="60">K110-B110</f>
        <v>30.123704446673372</v>
      </c>
      <c r="M110" s="42"/>
    </row>
    <row r="111" spans="1:13" ht="12.75" customHeight="1" x14ac:dyDescent="0.25">
      <c r="A111" s="74" t="s">
        <v>2</v>
      </c>
      <c r="B111" s="75">
        <f t="shared" ref="B111:K111" si="61">B82/$B$82*100</f>
        <v>100</v>
      </c>
      <c r="C111" s="75">
        <f t="shared" si="61"/>
        <v>115.65469904963041</v>
      </c>
      <c r="D111" s="75">
        <f t="shared" si="61"/>
        <v>128.90707497360086</v>
      </c>
      <c r="E111" s="75">
        <f t="shared" si="61"/>
        <v>141.89545934530094</v>
      </c>
      <c r="F111" s="75">
        <f t="shared" si="61"/>
        <v>149.70960929250262</v>
      </c>
      <c r="G111" s="75">
        <f t="shared" si="61"/>
        <v>154.83104540654699</v>
      </c>
      <c r="H111" s="75">
        <f t="shared" si="61"/>
        <v>154.69904963041182</v>
      </c>
      <c r="I111" s="75">
        <f t="shared" si="61"/>
        <v>154.91024287222811</v>
      </c>
      <c r="J111" s="75">
        <f t="shared" si="61"/>
        <v>153.82787750791977</v>
      </c>
      <c r="K111" s="75">
        <f t="shared" si="61"/>
        <v>149.26082365364309</v>
      </c>
      <c r="L111" s="42">
        <f t="shared" si="60"/>
        <v>49.260823653643087</v>
      </c>
      <c r="M111" s="42"/>
    </row>
    <row r="112" spans="1:13" ht="12.75" customHeight="1" x14ac:dyDescent="0.25">
      <c r="A112" s="74" t="s">
        <v>20</v>
      </c>
      <c r="B112" s="75">
        <f t="shared" ref="B112:K112" si="62">B83/$B$83*100</f>
        <v>100</v>
      </c>
      <c r="C112" s="75">
        <f t="shared" si="62"/>
        <v>111.2495953382972</v>
      </c>
      <c r="D112" s="75">
        <f t="shared" si="62"/>
        <v>122.69342829394627</v>
      </c>
      <c r="E112" s="75">
        <f t="shared" si="62"/>
        <v>129.78310132729038</v>
      </c>
      <c r="F112" s="75">
        <f t="shared" si="62"/>
        <v>135.33505988993201</v>
      </c>
      <c r="G112" s="75">
        <f t="shared" si="62"/>
        <v>128.4396244739398</v>
      </c>
      <c r="H112" s="75">
        <f t="shared" si="62"/>
        <v>129.26513434768535</v>
      </c>
      <c r="I112" s="75">
        <f t="shared" si="62"/>
        <v>118.20977662674004</v>
      </c>
      <c r="J112" s="75">
        <f t="shared" si="62"/>
        <v>107.34865652314664</v>
      </c>
      <c r="K112" s="75">
        <f t="shared" si="62"/>
        <v>95.581094205244412</v>
      </c>
      <c r="L112" s="42">
        <f t="shared" si="60"/>
        <v>-4.4189057947555881</v>
      </c>
      <c r="M112" s="42"/>
    </row>
    <row r="113" spans="1:14" ht="12.75" customHeight="1" x14ac:dyDescent="0.25">
      <c r="A113" s="74" t="s">
        <v>4</v>
      </c>
      <c r="B113" s="75">
        <f t="shared" ref="B113:K113" si="63">B84/$B$84*100</f>
        <v>100</v>
      </c>
      <c r="C113" s="75">
        <f t="shared" si="63"/>
        <v>111.15642678594921</v>
      </c>
      <c r="D113" s="75">
        <f t="shared" si="63"/>
        <v>122.91803710038154</v>
      </c>
      <c r="E113" s="75">
        <f t="shared" si="63"/>
        <v>131.86422839100118</v>
      </c>
      <c r="F113" s="75">
        <f t="shared" si="63"/>
        <v>139.42902249703985</v>
      </c>
      <c r="G113" s="75">
        <f t="shared" si="63"/>
        <v>140.99460597289831</v>
      </c>
      <c r="H113" s="75">
        <f t="shared" si="63"/>
        <v>137.46875411130114</v>
      </c>
      <c r="I113" s="75">
        <f t="shared" si="63"/>
        <v>134.62702276016313</v>
      </c>
      <c r="J113" s="75">
        <f t="shared" si="63"/>
        <v>127.98316011051179</v>
      </c>
      <c r="K113" s="75">
        <f t="shared" si="63"/>
        <v>121.29982896987239</v>
      </c>
      <c r="L113" s="42">
        <f t="shared" si="60"/>
        <v>21.299828969872394</v>
      </c>
      <c r="M113" s="42"/>
    </row>
    <row r="114" spans="1:14" ht="12.75" customHeight="1" x14ac:dyDescent="0.25">
      <c r="A114" s="74" t="s">
        <v>5</v>
      </c>
      <c r="B114" s="75">
        <f t="shared" ref="B114:K114" si="64">B85/$B$85*100</f>
        <v>100</v>
      </c>
      <c r="C114" s="75">
        <f t="shared" si="64"/>
        <v>111.14939360529218</v>
      </c>
      <c r="D114" s="75">
        <f t="shared" si="64"/>
        <v>123.89746416758544</v>
      </c>
      <c r="E114" s="75">
        <f t="shared" si="64"/>
        <v>133.02094818081588</v>
      </c>
      <c r="F114" s="75">
        <f t="shared" si="64"/>
        <v>140.60088202866595</v>
      </c>
      <c r="G114" s="75">
        <f t="shared" si="64"/>
        <v>146.60970231532525</v>
      </c>
      <c r="H114" s="75">
        <f t="shared" si="64"/>
        <v>150.66152149944872</v>
      </c>
      <c r="I114" s="75">
        <f t="shared" si="64"/>
        <v>152.05347298787211</v>
      </c>
      <c r="J114" s="75">
        <f t="shared" si="64"/>
        <v>148.7045203969129</v>
      </c>
      <c r="K114" s="75">
        <f t="shared" si="64"/>
        <v>143.6742006615215</v>
      </c>
      <c r="L114" s="42">
        <f t="shared" si="60"/>
        <v>43.674200661521496</v>
      </c>
      <c r="M114" s="42"/>
    </row>
    <row r="115" spans="1:14" ht="12.75" customHeight="1" x14ac:dyDescent="0.25">
      <c r="A115" s="74" t="s">
        <v>6</v>
      </c>
      <c r="B115" s="75">
        <f t="shared" ref="B115:K115" si="65">B86/$B$86*100</f>
        <v>100</v>
      </c>
      <c r="C115" s="75">
        <f t="shared" si="65"/>
        <v>118.89848812095032</v>
      </c>
      <c r="D115" s="75">
        <f t="shared" si="65"/>
        <v>134.9892008639309</v>
      </c>
      <c r="E115" s="75">
        <f t="shared" si="65"/>
        <v>147.84017278617711</v>
      </c>
      <c r="F115" s="75">
        <f t="shared" si="65"/>
        <v>157.07343412526998</v>
      </c>
      <c r="G115" s="75">
        <f t="shared" si="65"/>
        <v>162.41900647948165</v>
      </c>
      <c r="H115" s="75">
        <f t="shared" si="65"/>
        <v>157.82937365010798</v>
      </c>
      <c r="I115" s="75">
        <f t="shared" si="65"/>
        <v>159.3952483801296</v>
      </c>
      <c r="J115" s="75">
        <f t="shared" si="65"/>
        <v>149.35205183585313</v>
      </c>
      <c r="K115" s="75">
        <f t="shared" si="65"/>
        <v>141.9546436285097</v>
      </c>
      <c r="L115" s="42">
        <f t="shared" si="60"/>
        <v>41.9546436285097</v>
      </c>
      <c r="M115" s="42"/>
    </row>
    <row r="116" spans="1:14" ht="12.75" customHeight="1" x14ac:dyDescent="0.25">
      <c r="A116" s="74" t="s">
        <v>7</v>
      </c>
      <c r="B116" s="75">
        <f t="shared" ref="B116:K116" si="66">B87/$B$87*100</f>
        <v>100</v>
      </c>
      <c r="C116" s="75">
        <f t="shared" si="66"/>
        <v>118.49030470914128</v>
      </c>
      <c r="D116" s="75">
        <f t="shared" si="66"/>
        <v>135.14542936288086</v>
      </c>
      <c r="E116" s="75">
        <f t="shared" si="66"/>
        <v>145.98337950138506</v>
      </c>
      <c r="F116" s="75">
        <f t="shared" si="66"/>
        <v>155.71329639889197</v>
      </c>
      <c r="G116" s="75">
        <f t="shared" si="66"/>
        <v>161.18421052631581</v>
      </c>
      <c r="H116" s="75">
        <f t="shared" si="66"/>
        <v>156.5443213296399</v>
      </c>
      <c r="I116" s="75">
        <f t="shared" si="66"/>
        <v>150.48476454293629</v>
      </c>
      <c r="J116" s="75">
        <f t="shared" si="66"/>
        <v>144.52908587257619</v>
      </c>
      <c r="K116" s="75">
        <f t="shared" si="66"/>
        <v>140.27008310249306</v>
      </c>
      <c r="L116" s="42">
        <f t="shared" si="60"/>
        <v>40.270083102493061</v>
      </c>
      <c r="M116" s="42"/>
    </row>
    <row r="117" spans="1:14" ht="12.75" customHeight="1" x14ac:dyDescent="0.25">
      <c r="A117" s="74" t="s">
        <v>21</v>
      </c>
      <c r="B117" s="75">
        <f t="shared" ref="B117:K117" si="67">B88/$B$88*100</f>
        <v>100</v>
      </c>
      <c r="C117" s="75">
        <f t="shared" si="67"/>
        <v>114.98895550646893</v>
      </c>
      <c r="D117" s="75">
        <f t="shared" si="67"/>
        <v>126.82234143262858</v>
      </c>
      <c r="E117" s="75">
        <f t="shared" si="67"/>
        <v>134.64815399179554</v>
      </c>
      <c r="F117" s="75">
        <f t="shared" si="67"/>
        <v>141.90596402650678</v>
      </c>
      <c r="G117" s="75">
        <f t="shared" si="67"/>
        <v>140.29662354054906</v>
      </c>
      <c r="H117" s="75">
        <f t="shared" si="67"/>
        <v>142.78952350899337</v>
      </c>
      <c r="I117" s="75">
        <f t="shared" si="67"/>
        <v>136.76238561060273</v>
      </c>
      <c r="J117" s="75">
        <f t="shared" si="67"/>
        <v>126.66456295361313</v>
      </c>
      <c r="K117" s="75">
        <f t="shared" si="67"/>
        <v>116.15651625118333</v>
      </c>
      <c r="L117" s="42">
        <f t="shared" si="60"/>
        <v>16.156516251183334</v>
      </c>
      <c r="M117" s="42"/>
    </row>
    <row r="118" spans="1:14" ht="12.75" customHeight="1" x14ac:dyDescent="0.25">
      <c r="A118" s="74" t="s">
        <v>9</v>
      </c>
      <c r="B118" s="75">
        <f t="shared" ref="B118:K118" si="68">B89/$B$89*100</f>
        <v>100</v>
      </c>
      <c r="C118" s="75">
        <f t="shared" si="68"/>
        <v>119.8242723778144</v>
      </c>
      <c r="D118" s="75">
        <f t="shared" si="68"/>
        <v>145.14003294892916</v>
      </c>
      <c r="E118" s="75">
        <f t="shared" si="68"/>
        <v>157.77045579352006</v>
      </c>
      <c r="F118" s="75">
        <f t="shared" si="68"/>
        <v>166.00768808347061</v>
      </c>
      <c r="G118" s="75">
        <f t="shared" si="68"/>
        <v>173.97034596375619</v>
      </c>
      <c r="H118" s="75">
        <f t="shared" si="68"/>
        <v>169.79681493684788</v>
      </c>
      <c r="I118" s="75">
        <f t="shared" si="68"/>
        <v>167.1609006040637</v>
      </c>
      <c r="J118" s="75">
        <f t="shared" si="68"/>
        <v>161.55958264689733</v>
      </c>
      <c r="K118" s="75">
        <f t="shared" si="68"/>
        <v>149.36847885777044</v>
      </c>
      <c r="L118" s="42">
        <f t="shared" si="60"/>
        <v>49.368478857770441</v>
      </c>
      <c r="M118" s="42"/>
    </row>
    <row r="119" spans="1:14" ht="12.75" customHeight="1" x14ac:dyDescent="0.25">
      <c r="A119" s="74" t="s">
        <v>10</v>
      </c>
      <c r="B119" s="75">
        <f t="shared" ref="B119:K119" si="69">B90/$B$90*100</f>
        <v>100</v>
      </c>
      <c r="C119" s="75">
        <f t="shared" si="69"/>
        <v>113.61069678244193</v>
      </c>
      <c r="D119" s="75">
        <f t="shared" si="69"/>
        <v>127.1308331557639</v>
      </c>
      <c r="E119" s="75">
        <f t="shared" si="69"/>
        <v>136.51182612401448</v>
      </c>
      <c r="F119" s="75">
        <f t="shared" si="69"/>
        <v>143.91647134029407</v>
      </c>
      <c r="G119" s="75">
        <f t="shared" si="69"/>
        <v>145.94342637971448</v>
      </c>
      <c r="H119" s="75">
        <f t="shared" si="69"/>
        <v>145.67440869379928</v>
      </c>
      <c r="I119" s="75">
        <f t="shared" si="69"/>
        <v>142.27040272746646</v>
      </c>
      <c r="J119" s="75">
        <f t="shared" si="69"/>
        <v>135.68080119326657</v>
      </c>
      <c r="K119" s="75">
        <f t="shared" si="69"/>
        <v>128.321436181547</v>
      </c>
      <c r="L119" s="42">
        <f>K119-B119</f>
        <v>28.321436181547</v>
      </c>
      <c r="M119" s="42"/>
    </row>
    <row r="120" spans="1:14" x14ac:dyDescent="0.25">
      <c r="A120" s="29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42">
        <f>K119-G119</f>
        <v>-17.621990198167481</v>
      </c>
      <c r="M120" s="42"/>
    </row>
    <row r="121" spans="1:14" x14ac:dyDescent="0.25">
      <c r="A121" s="29"/>
      <c r="B121" s="30"/>
      <c r="C121" s="30"/>
      <c r="D121" s="30"/>
      <c r="E121" s="30"/>
      <c r="F121" s="30"/>
      <c r="G121" s="30"/>
      <c r="H121" s="30"/>
      <c r="I121" s="30"/>
      <c r="J121" s="30"/>
      <c r="K121" s="30"/>
    </row>
    <row r="122" spans="1:14" ht="15.75" x14ac:dyDescent="0.25">
      <c r="A122" s="2" t="s">
        <v>46</v>
      </c>
    </row>
    <row r="123" spans="1:14" ht="15" customHeight="1" x14ac:dyDescent="0.25">
      <c r="A123" s="141" t="s">
        <v>0</v>
      </c>
      <c r="B123" s="142" t="s">
        <v>19</v>
      </c>
      <c r="C123" s="142"/>
      <c r="D123" s="142"/>
      <c r="E123" s="142"/>
      <c r="F123" s="142"/>
      <c r="G123" s="142"/>
      <c r="H123" s="142"/>
      <c r="I123" s="142"/>
      <c r="J123" s="142"/>
      <c r="K123" s="142"/>
    </row>
    <row r="124" spans="1:14" ht="15" customHeight="1" x14ac:dyDescent="0.25">
      <c r="A124" s="141"/>
      <c r="B124" s="31">
        <v>2007</v>
      </c>
      <c r="C124" s="31">
        <v>2008</v>
      </c>
      <c r="D124" s="31">
        <v>2009</v>
      </c>
      <c r="E124" s="31">
        <v>2010</v>
      </c>
      <c r="F124" s="31">
        <v>2011</v>
      </c>
      <c r="G124" s="31">
        <v>2012</v>
      </c>
      <c r="H124" s="31">
        <v>2013</v>
      </c>
      <c r="I124" s="31">
        <v>2014</v>
      </c>
      <c r="J124" s="31">
        <v>2015</v>
      </c>
      <c r="K124" s="31">
        <v>2016</v>
      </c>
    </row>
    <row r="125" spans="1:14" x14ac:dyDescent="0.25">
      <c r="A125" s="13" t="s">
        <v>1</v>
      </c>
      <c r="B125" s="32">
        <f t="shared" ref="B125:K125" si="70">B81/B17*100</f>
        <v>21.100529100529101</v>
      </c>
      <c r="C125" s="32">
        <f t="shared" si="70"/>
        <v>23.518138261464749</v>
      </c>
      <c r="D125" s="32">
        <f t="shared" si="70"/>
        <v>25.783020125283219</v>
      </c>
      <c r="E125" s="32">
        <f t="shared" si="70"/>
        <v>27.077126779212179</v>
      </c>
      <c r="F125" s="32">
        <f t="shared" si="70"/>
        <v>28.293393353634315</v>
      </c>
      <c r="G125" s="32">
        <f t="shared" si="70"/>
        <v>29.083027675891966</v>
      </c>
      <c r="H125" s="32">
        <f t="shared" si="70"/>
        <v>29.592796667114634</v>
      </c>
      <c r="I125" s="32">
        <f t="shared" si="70"/>
        <v>29.236625654272313</v>
      </c>
      <c r="J125" s="32">
        <f t="shared" si="70"/>
        <v>28.388943180231745</v>
      </c>
      <c r="K125" s="32">
        <f t="shared" si="70"/>
        <v>27.636157068806362</v>
      </c>
      <c r="L125" s="34"/>
      <c r="M125" s="34"/>
      <c r="N125" s="34"/>
    </row>
    <row r="126" spans="1:14" x14ac:dyDescent="0.25">
      <c r="A126" s="13" t="s">
        <v>2</v>
      </c>
      <c r="B126" s="32">
        <f t="shared" ref="B126:K126" si="71">B82/B18*100</f>
        <v>16.843790297478765</v>
      </c>
      <c r="C126" s="32">
        <f t="shared" si="71"/>
        <v>18.711826762909496</v>
      </c>
      <c r="D126" s="32">
        <f t="shared" si="71"/>
        <v>20.257208048122795</v>
      </c>
      <c r="E126" s="32">
        <f t="shared" si="71"/>
        <v>21.769065651451946</v>
      </c>
      <c r="F126" s="32">
        <f t="shared" si="71"/>
        <v>22.83011272141707</v>
      </c>
      <c r="G126" s="32">
        <f t="shared" si="71"/>
        <v>23.570309046336856</v>
      </c>
      <c r="H126" s="32">
        <f t="shared" si="71"/>
        <v>23.99181166837257</v>
      </c>
      <c r="I126" s="32">
        <f t="shared" si="71"/>
        <v>24.294112776351742</v>
      </c>
      <c r="J126" s="32">
        <f t="shared" si="71"/>
        <v>24.580275035855902</v>
      </c>
      <c r="K126" s="32">
        <f t="shared" si="71"/>
        <v>24.355992073748599</v>
      </c>
      <c r="L126" s="34"/>
      <c r="M126" s="34"/>
      <c r="N126" s="34"/>
    </row>
    <row r="127" spans="1:14" x14ac:dyDescent="0.25">
      <c r="A127" s="13" t="s">
        <v>20</v>
      </c>
      <c r="B127" s="32">
        <f t="shared" ref="B127:K127" si="72">B83/B19*100</f>
        <v>18.979447636017326</v>
      </c>
      <c r="C127" s="32">
        <f t="shared" si="72"/>
        <v>20.544014347631144</v>
      </c>
      <c r="D127" s="32">
        <f t="shared" si="72"/>
        <v>22.224176855191015</v>
      </c>
      <c r="E127" s="32">
        <f t="shared" si="72"/>
        <v>23.299334553802343</v>
      </c>
      <c r="F127" s="32">
        <f t="shared" si="72"/>
        <v>24.274888946955837</v>
      </c>
      <c r="G127" s="32">
        <f t="shared" si="72"/>
        <v>23.258199724477532</v>
      </c>
      <c r="H127" s="32">
        <f t="shared" si="72"/>
        <v>24.01660050523277</v>
      </c>
      <c r="I127" s="32">
        <f t="shared" si="72"/>
        <v>22.745110252896474</v>
      </c>
      <c r="J127" s="32">
        <f t="shared" si="72"/>
        <v>21.314478547324441</v>
      </c>
      <c r="K127" s="32">
        <f t="shared" si="72"/>
        <v>19.759737652255389</v>
      </c>
      <c r="L127" s="34"/>
      <c r="M127" s="34"/>
      <c r="N127" s="34"/>
    </row>
    <row r="128" spans="1:14" x14ac:dyDescent="0.25">
      <c r="A128" s="13" t="s">
        <v>4</v>
      </c>
      <c r="B128" s="32">
        <f t="shared" ref="B128:K128" si="73">B84/B20*100</f>
        <v>19.183302627261945</v>
      </c>
      <c r="C128" s="32">
        <f t="shared" si="73"/>
        <v>20.682480233042032</v>
      </c>
      <c r="D128" s="32">
        <f t="shared" si="73"/>
        <v>22.420330197734689</v>
      </c>
      <c r="E128" s="32">
        <f t="shared" si="73"/>
        <v>23.727008024998224</v>
      </c>
      <c r="F128" s="32">
        <f t="shared" si="73"/>
        <v>24.922396764180228</v>
      </c>
      <c r="G128" s="32">
        <f t="shared" si="73"/>
        <v>25.340489927172989</v>
      </c>
      <c r="H128" s="32">
        <f t="shared" si="73"/>
        <v>25.262928846014361</v>
      </c>
      <c r="I128" s="32">
        <f t="shared" si="73"/>
        <v>25.417918974639207</v>
      </c>
      <c r="J128" s="32">
        <f t="shared" si="73"/>
        <v>24.90017405549299</v>
      </c>
      <c r="K128" s="32">
        <f t="shared" si="73"/>
        <v>24.281688657133074</v>
      </c>
      <c r="L128" s="34"/>
      <c r="M128" s="34"/>
      <c r="N128" s="34"/>
    </row>
    <row r="129" spans="1:14" x14ac:dyDescent="0.25">
      <c r="A129" s="13" t="s">
        <v>5</v>
      </c>
      <c r="B129" s="32">
        <f t="shared" ref="B129:K129" si="74">B85/B21*100</f>
        <v>14.199608610567516</v>
      </c>
      <c r="C129" s="32">
        <f t="shared" si="74"/>
        <v>15.459372424236614</v>
      </c>
      <c r="D129" s="32">
        <f t="shared" si="74"/>
        <v>16.860781334983777</v>
      </c>
      <c r="E129" s="32">
        <f t="shared" si="74"/>
        <v>17.998396330206798</v>
      </c>
      <c r="F129" s="32">
        <f t="shared" si="74"/>
        <v>18.899592441645055</v>
      </c>
      <c r="G129" s="32">
        <f t="shared" si="74"/>
        <v>19.787578356057363</v>
      </c>
      <c r="H129" s="32">
        <f t="shared" si="74"/>
        <v>20.572073767406852</v>
      </c>
      <c r="I129" s="32">
        <f t="shared" si="74"/>
        <v>20.961735760155033</v>
      </c>
      <c r="J129" s="32">
        <f t="shared" si="74"/>
        <v>20.928698890526807</v>
      </c>
      <c r="K129" s="32">
        <f t="shared" si="74"/>
        <v>20.546325311890261</v>
      </c>
      <c r="L129" s="34"/>
      <c r="M129" s="34"/>
      <c r="N129" s="34"/>
    </row>
    <row r="130" spans="1:14" x14ac:dyDescent="0.25">
      <c r="A130" s="13" t="s">
        <v>6</v>
      </c>
      <c r="B130" s="32">
        <f t="shared" ref="B130:K130" si="75">B86/B22*100</f>
        <v>11.910733809248184</v>
      </c>
      <c r="C130" s="32">
        <f t="shared" si="75"/>
        <v>13.711937231458995</v>
      </c>
      <c r="D130" s="32">
        <f t="shared" si="75"/>
        <v>15.185567636518252</v>
      </c>
      <c r="E130" s="32">
        <f t="shared" si="75"/>
        <v>16.442469373048283</v>
      </c>
      <c r="F130" s="32">
        <f t="shared" si="75"/>
        <v>17.436911826410117</v>
      </c>
      <c r="G130" s="32">
        <f t="shared" si="75"/>
        <v>18.249105138627677</v>
      </c>
      <c r="H130" s="32">
        <f t="shared" si="75"/>
        <v>18.263042799125273</v>
      </c>
      <c r="I130" s="32">
        <f t="shared" si="75"/>
        <v>18.920651198564286</v>
      </c>
      <c r="J130" s="32">
        <f t="shared" si="75"/>
        <v>18.561266944034358</v>
      </c>
      <c r="K130" s="32">
        <f t="shared" si="75"/>
        <v>18.519301211608905</v>
      </c>
      <c r="L130" s="34"/>
      <c r="M130" s="34"/>
      <c r="N130" s="34"/>
    </row>
    <row r="131" spans="1:14" x14ac:dyDescent="0.25">
      <c r="A131" s="13" t="s">
        <v>7</v>
      </c>
      <c r="B131" s="32">
        <f t="shared" ref="B131:K131" si="76">B87/B23*100</f>
        <v>14.511104411616923</v>
      </c>
      <c r="C131" s="32">
        <f t="shared" si="76"/>
        <v>16.577047909703047</v>
      </c>
      <c r="D131" s="32">
        <f t="shared" si="76"/>
        <v>18.451283505885691</v>
      </c>
      <c r="E131" s="32">
        <f t="shared" si="76"/>
        <v>19.600185960018596</v>
      </c>
      <c r="F131" s="32">
        <f t="shared" si="76"/>
        <v>20.7771206800961</v>
      </c>
      <c r="G131" s="32">
        <f t="shared" si="76"/>
        <v>21.800215426403785</v>
      </c>
      <c r="H131" s="32">
        <f t="shared" si="76"/>
        <v>21.7387123142761</v>
      </c>
      <c r="I131" s="32">
        <f t="shared" si="76"/>
        <v>21.524441582883462</v>
      </c>
      <c r="J131" s="32">
        <f t="shared" si="76"/>
        <v>21.506595218466611</v>
      </c>
      <c r="K131" s="32">
        <f t="shared" si="76"/>
        <v>21.649209063702436</v>
      </c>
      <c r="L131" s="34"/>
      <c r="M131" s="34"/>
      <c r="N131" s="34"/>
    </row>
    <row r="132" spans="1:14" x14ac:dyDescent="0.25">
      <c r="A132" s="13" t="s">
        <v>21</v>
      </c>
      <c r="B132" s="32">
        <f t="shared" ref="B132:K132" si="77">B88/B24*100</f>
        <v>15.018245580778162</v>
      </c>
      <c r="C132" s="32">
        <f t="shared" si="77"/>
        <v>16.807342834740094</v>
      </c>
      <c r="D132" s="32">
        <f t="shared" si="77"/>
        <v>18.222625255044207</v>
      </c>
      <c r="E132" s="32">
        <f t="shared" si="77"/>
        <v>19.09855876823919</v>
      </c>
      <c r="F132" s="32">
        <f t="shared" si="77"/>
        <v>19.91585473870682</v>
      </c>
      <c r="G132" s="32">
        <f t="shared" si="77"/>
        <v>19.880164550169916</v>
      </c>
      <c r="H132" s="32">
        <f t="shared" si="77"/>
        <v>20.654555413547563</v>
      </c>
      <c r="I132" s="32">
        <f t="shared" si="77"/>
        <v>20.271281571562209</v>
      </c>
      <c r="J132" s="32">
        <f t="shared" si="77"/>
        <v>19.313862291295774</v>
      </c>
      <c r="K132" s="32">
        <f t="shared" si="77"/>
        <v>18.333499352525152</v>
      </c>
      <c r="L132" s="34"/>
      <c r="M132" s="34"/>
      <c r="N132" s="34"/>
    </row>
    <row r="133" spans="1:14" x14ac:dyDescent="0.25">
      <c r="A133" s="13" t="s">
        <v>9</v>
      </c>
      <c r="B133" s="32">
        <f t="shared" ref="B133:K133" si="78">B89/B25*100</f>
        <v>10.828972407231207</v>
      </c>
      <c r="C133" s="32">
        <f t="shared" si="78"/>
        <v>12.509316058017541</v>
      </c>
      <c r="D133" s="32">
        <f t="shared" si="78"/>
        <v>14.088486140724946</v>
      </c>
      <c r="E133" s="32">
        <f t="shared" si="78"/>
        <v>14.990086611708234</v>
      </c>
      <c r="F133" s="32">
        <f t="shared" si="78"/>
        <v>15.773545525697887</v>
      </c>
      <c r="G133" s="32">
        <f t="shared" si="78"/>
        <v>16.515483265561464</v>
      </c>
      <c r="H133" s="32">
        <f t="shared" si="78"/>
        <v>16.484512448685823</v>
      </c>
      <c r="I133" s="32">
        <f t="shared" si="78"/>
        <v>16.641154603105182</v>
      </c>
      <c r="J133" s="32">
        <f t="shared" si="78"/>
        <v>16.468875951634573</v>
      </c>
      <c r="K133" s="32">
        <f t="shared" si="78"/>
        <v>15.781839280533797</v>
      </c>
      <c r="L133" s="34"/>
      <c r="M133" s="34"/>
      <c r="N133" s="34"/>
    </row>
    <row r="134" spans="1:14" x14ac:dyDescent="0.25">
      <c r="A134" s="13" t="s">
        <v>10</v>
      </c>
      <c r="B134" s="32">
        <f t="shared" ref="B134:K134" si="79">B90/B26*100</f>
        <v>16.092170797150523</v>
      </c>
      <c r="C134" s="32">
        <f t="shared" si="79"/>
        <v>17.748539471713187</v>
      </c>
      <c r="D134" s="32">
        <f t="shared" si="79"/>
        <v>19.352092118066818</v>
      </c>
      <c r="E134" s="32">
        <f t="shared" si="79"/>
        <v>20.521403489103061</v>
      </c>
      <c r="F134" s="32">
        <f t="shared" si="79"/>
        <v>21.529695375849222</v>
      </c>
      <c r="G134" s="32">
        <f t="shared" si="79"/>
        <v>21.96728541073648</v>
      </c>
      <c r="H134" s="32">
        <f t="shared" si="79"/>
        <v>22.366446241110388</v>
      </c>
      <c r="I134" s="32">
        <f t="shared" si="79"/>
        <v>22.318044883445939</v>
      </c>
      <c r="J134" s="32">
        <f t="shared" si="79"/>
        <v>21.888212849334845</v>
      </c>
      <c r="K134" s="32">
        <f t="shared" si="79"/>
        <v>21.306697565808093</v>
      </c>
      <c r="L134" s="34"/>
      <c r="M134" s="34"/>
      <c r="N134" s="34"/>
    </row>
    <row r="140" spans="1:14" s="49" customFormat="1" ht="15.75" x14ac:dyDescent="0.25">
      <c r="A140" s="2" t="s">
        <v>116</v>
      </c>
    </row>
    <row r="141" spans="1:14" s="49" customFormat="1" ht="15" customHeight="1" x14ac:dyDescent="0.25">
      <c r="A141" s="138" t="s">
        <v>0</v>
      </c>
      <c r="B141" s="139" t="s">
        <v>19</v>
      </c>
      <c r="C141" s="139"/>
      <c r="D141" s="139"/>
      <c r="E141" s="139"/>
      <c r="F141" s="139"/>
      <c r="G141" s="139"/>
      <c r="H141" s="139"/>
      <c r="I141" s="139"/>
      <c r="J141" s="139"/>
      <c r="K141" s="139"/>
    </row>
    <row r="142" spans="1:14" s="49" customFormat="1" ht="15" customHeight="1" x14ac:dyDescent="0.25">
      <c r="A142" s="138"/>
      <c r="B142" s="121">
        <v>2007</v>
      </c>
      <c r="C142" s="121">
        <v>2008</v>
      </c>
      <c r="D142" s="121">
        <v>2009</v>
      </c>
      <c r="E142" s="121">
        <v>2010</v>
      </c>
      <c r="F142" s="121">
        <v>2011</v>
      </c>
      <c r="G142" s="121">
        <v>2012</v>
      </c>
      <c r="H142" s="121">
        <v>2013</v>
      </c>
      <c r="I142" s="121">
        <v>2014</v>
      </c>
      <c r="J142" s="121">
        <v>2015</v>
      </c>
      <c r="K142" s="121">
        <v>2016</v>
      </c>
    </row>
    <row r="143" spans="1:14" s="49" customFormat="1" ht="12.75" customHeight="1" x14ac:dyDescent="0.25">
      <c r="A143" s="68"/>
      <c r="B143" s="137" t="s">
        <v>119</v>
      </c>
      <c r="C143" s="137"/>
      <c r="D143" s="137"/>
      <c r="E143" s="137"/>
      <c r="F143" s="137"/>
      <c r="G143" s="137"/>
      <c r="H143" s="137"/>
      <c r="I143" s="137"/>
      <c r="J143" s="137"/>
      <c r="K143" s="137"/>
    </row>
    <row r="144" spans="1:14" s="49" customFormat="1" ht="12.75" customHeight="1" x14ac:dyDescent="0.25">
      <c r="A144" s="69" t="s">
        <v>1</v>
      </c>
      <c r="B144" s="70">
        <v>7201</v>
      </c>
      <c r="C144" s="70">
        <v>7381</v>
      </c>
      <c r="D144" s="70">
        <v>7594</v>
      </c>
      <c r="E144" s="70">
        <v>7599</v>
      </c>
      <c r="F144" s="70">
        <v>7507</v>
      </c>
      <c r="G144" s="70">
        <v>7272</v>
      </c>
      <c r="H144" s="70">
        <v>7197</v>
      </c>
      <c r="I144" s="70">
        <v>7124</v>
      </c>
      <c r="J144" s="70">
        <v>7002</v>
      </c>
      <c r="K144" s="70">
        <v>6833</v>
      </c>
      <c r="L144" s="42"/>
      <c r="M144" s="118"/>
    </row>
    <row r="145" spans="1:15" s="49" customFormat="1" ht="12.75" customHeight="1" x14ac:dyDescent="0.25">
      <c r="A145" s="69" t="s">
        <v>2</v>
      </c>
      <c r="B145" s="70">
        <v>11665</v>
      </c>
      <c r="C145" s="70">
        <v>12084</v>
      </c>
      <c r="D145" s="70">
        <v>12423</v>
      </c>
      <c r="E145" s="70">
        <v>12534</v>
      </c>
      <c r="F145" s="70">
        <v>12465</v>
      </c>
      <c r="G145" s="70">
        <v>12155</v>
      </c>
      <c r="H145" s="70">
        <v>11744</v>
      </c>
      <c r="I145" s="70">
        <v>11594</v>
      </c>
      <c r="J145" s="70">
        <v>11453</v>
      </c>
      <c r="K145" s="70">
        <v>11296</v>
      </c>
      <c r="L145" s="42"/>
      <c r="M145" s="118"/>
    </row>
    <row r="146" spans="1:15" s="49" customFormat="1" ht="12.75" customHeight="1" x14ac:dyDescent="0.25">
      <c r="A146" s="69" t="s">
        <v>20</v>
      </c>
      <c r="B146" s="70">
        <v>16566</v>
      </c>
      <c r="C146" s="70">
        <v>17063</v>
      </c>
      <c r="D146" s="70">
        <v>17362</v>
      </c>
      <c r="E146" s="70">
        <v>17418</v>
      </c>
      <c r="F146" s="70">
        <v>17158</v>
      </c>
      <c r="G146" s="70">
        <v>16687</v>
      </c>
      <c r="H146" s="70">
        <v>15918</v>
      </c>
      <c r="I146" s="70">
        <v>15206</v>
      </c>
      <c r="J146" s="70">
        <v>14690</v>
      </c>
      <c r="K146" s="70">
        <v>14120</v>
      </c>
      <c r="L146" s="42"/>
      <c r="M146" s="118"/>
    </row>
    <row r="147" spans="1:15" s="49" customFormat="1" ht="12.75" customHeight="1" x14ac:dyDescent="0.25">
      <c r="A147" s="69" t="s">
        <v>4</v>
      </c>
      <c r="B147" s="70">
        <v>20332</v>
      </c>
      <c r="C147" s="70">
        <v>20898</v>
      </c>
      <c r="D147" s="70">
        <v>21255</v>
      </c>
      <c r="E147" s="70">
        <v>21451</v>
      </c>
      <c r="F147" s="70">
        <v>21196</v>
      </c>
      <c r="G147" s="70">
        <v>20718</v>
      </c>
      <c r="H147" s="70">
        <v>19841</v>
      </c>
      <c r="I147" s="70">
        <v>19080</v>
      </c>
      <c r="J147" s="70">
        <v>18291</v>
      </c>
      <c r="K147" s="70">
        <v>17942</v>
      </c>
      <c r="L147" s="42"/>
      <c r="M147" s="118"/>
    </row>
    <row r="148" spans="1:15" s="49" customFormat="1" ht="12.75" customHeight="1" x14ac:dyDescent="0.25">
      <c r="A148" s="69" t="s">
        <v>5</v>
      </c>
      <c r="B148" s="70">
        <v>26040</v>
      </c>
      <c r="C148" s="70">
        <v>26643</v>
      </c>
      <c r="D148" s="70">
        <v>27039</v>
      </c>
      <c r="E148" s="70">
        <v>26853</v>
      </c>
      <c r="F148" s="70">
        <v>26781</v>
      </c>
      <c r="G148" s="70">
        <v>26182</v>
      </c>
      <c r="H148" s="70">
        <v>25795</v>
      </c>
      <c r="I148" s="70">
        <v>25420</v>
      </c>
      <c r="J148" s="70">
        <v>25000</v>
      </c>
      <c r="K148" s="70">
        <v>24537</v>
      </c>
      <c r="L148" s="42"/>
      <c r="M148" s="118"/>
    </row>
    <row r="149" spans="1:15" s="49" customFormat="1" ht="12.75" customHeight="1" x14ac:dyDescent="0.25">
      <c r="A149" s="69" t="s">
        <v>6</v>
      </c>
      <c r="B149" s="70">
        <v>7893</v>
      </c>
      <c r="C149" s="70">
        <v>8166</v>
      </c>
      <c r="D149" s="70">
        <v>8362</v>
      </c>
      <c r="E149" s="70">
        <v>8473</v>
      </c>
      <c r="F149" s="70">
        <v>8342</v>
      </c>
      <c r="G149" s="70">
        <v>8008</v>
      </c>
      <c r="H149" s="70">
        <v>7563</v>
      </c>
      <c r="I149" s="70">
        <v>7283</v>
      </c>
      <c r="J149" s="70">
        <v>6895</v>
      </c>
      <c r="K149" s="70">
        <v>6534</v>
      </c>
      <c r="L149" s="42"/>
      <c r="M149" s="118"/>
    </row>
    <row r="150" spans="1:15" s="49" customFormat="1" ht="12.75" customHeight="1" x14ac:dyDescent="0.25">
      <c r="A150" s="69" t="s">
        <v>7</v>
      </c>
      <c r="B150" s="70">
        <v>10191</v>
      </c>
      <c r="C150" s="70">
        <v>10709</v>
      </c>
      <c r="D150" s="70">
        <v>10846</v>
      </c>
      <c r="E150" s="70">
        <v>10875</v>
      </c>
      <c r="F150" s="70">
        <v>10636</v>
      </c>
      <c r="G150" s="70">
        <v>10299</v>
      </c>
      <c r="H150" s="70">
        <v>9862</v>
      </c>
      <c r="I150" s="70">
        <v>9547</v>
      </c>
      <c r="J150" s="70">
        <v>9105</v>
      </c>
      <c r="K150" s="70">
        <v>8840</v>
      </c>
      <c r="L150" s="42"/>
      <c r="M150" s="118"/>
    </row>
    <row r="151" spans="1:15" s="49" customFormat="1" ht="12.75" customHeight="1" x14ac:dyDescent="0.25">
      <c r="A151" s="69" t="s">
        <v>21</v>
      </c>
      <c r="B151" s="70">
        <v>10687</v>
      </c>
      <c r="C151" s="70">
        <v>10994</v>
      </c>
      <c r="D151" s="70">
        <v>11092</v>
      </c>
      <c r="E151" s="70">
        <v>11185</v>
      </c>
      <c r="F151" s="70">
        <v>11185</v>
      </c>
      <c r="G151" s="70">
        <v>11004</v>
      </c>
      <c r="H151" s="70">
        <v>10645</v>
      </c>
      <c r="I151" s="70">
        <v>10235</v>
      </c>
      <c r="J151" s="70">
        <v>9838</v>
      </c>
      <c r="K151" s="70">
        <v>9442</v>
      </c>
      <c r="L151" s="42"/>
      <c r="M151" s="118"/>
    </row>
    <row r="152" spans="1:15" s="49" customFormat="1" ht="12.75" customHeight="1" x14ac:dyDescent="0.25">
      <c r="A152" s="69" t="s">
        <v>9</v>
      </c>
      <c r="B152" s="70">
        <v>8583</v>
      </c>
      <c r="C152" s="70">
        <v>8947</v>
      </c>
      <c r="D152" s="70">
        <v>9564</v>
      </c>
      <c r="E152" s="70">
        <v>9664</v>
      </c>
      <c r="F152" s="70">
        <v>9441</v>
      </c>
      <c r="G152" s="70">
        <v>9305</v>
      </c>
      <c r="H152" s="70">
        <v>8913</v>
      </c>
      <c r="I152" s="70">
        <v>8712</v>
      </c>
      <c r="J152" s="70">
        <v>8497</v>
      </c>
      <c r="K152" s="70">
        <v>8193</v>
      </c>
      <c r="L152" s="42"/>
      <c r="M152" s="118"/>
    </row>
    <row r="153" spans="1:15" s="49" customFormat="1" ht="12.75" customHeight="1" x14ac:dyDescent="0.25">
      <c r="A153" s="69" t="s">
        <v>10</v>
      </c>
      <c r="B153" s="70">
        <f>SUM(B144:B152)</f>
        <v>119158</v>
      </c>
      <c r="C153" s="70">
        <f t="shared" ref="C153:K153" si="80">SUM(C144:C152)</f>
        <v>122885</v>
      </c>
      <c r="D153" s="70">
        <f t="shared" si="80"/>
        <v>125537</v>
      </c>
      <c r="E153" s="70">
        <f t="shared" si="80"/>
        <v>126052</v>
      </c>
      <c r="F153" s="70">
        <f t="shared" si="80"/>
        <v>124711</v>
      </c>
      <c r="G153" s="70">
        <f t="shared" si="80"/>
        <v>121630</v>
      </c>
      <c r="H153" s="70">
        <f t="shared" si="80"/>
        <v>117478</v>
      </c>
      <c r="I153" s="70">
        <f t="shared" si="80"/>
        <v>114201</v>
      </c>
      <c r="J153" s="70">
        <f t="shared" si="80"/>
        <v>110771</v>
      </c>
      <c r="K153" s="70">
        <f t="shared" si="80"/>
        <v>107737</v>
      </c>
      <c r="L153" s="42"/>
      <c r="M153" s="42"/>
      <c r="N153" s="42"/>
      <c r="O153" s="42"/>
    </row>
    <row r="154" spans="1:15" s="49" customFormat="1" ht="12.75" customHeight="1" x14ac:dyDescent="0.25">
      <c r="A154" s="68"/>
      <c r="B154" s="137" t="s">
        <v>117</v>
      </c>
      <c r="C154" s="137"/>
      <c r="D154" s="137"/>
      <c r="E154" s="137"/>
      <c r="F154" s="137"/>
      <c r="G154" s="137"/>
      <c r="H154" s="137"/>
      <c r="I154" s="137"/>
      <c r="J154" s="137"/>
      <c r="K154" s="137"/>
    </row>
    <row r="155" spans="1:15" s="49" customFormat="1" ht="12.75" customHeight="1" x14ac:dyDescent="0.25">
      <c r="A155" s="69" t="s">
        <v>1</v>
      </c>
      <c r="B155" s="70">
        <f>B144-B166</f>
        <v>5511</v>
      </c>
      <c r="C155" s="70">
        <f t="shared" ref="C155:K155" si="81">C144-C166</f>
        <v>5511</v>
      </c>
      <c r="D155" s="70">
        <f t="shared" si="81"/>
        <v>5526</v>
      </c>
      <c r="E155" s="70">
        <f t="shared" si="81"/>
        <v>5411</v>
      </c>
      <c r="F155" s="70">
        <f t="shared" si="81"/>
        <v>5221</v>
      </c>
      <c r="G155" s="70">
        <f t="shared" si="81"/>
        <v>5032</v>
      </c>
      <c r="H155" s="70">
        <f t="shared" si="81"/>
        <v>4947</v>
      </c>
      <c r="I155" s="70">
        <f t="shared" si="81"/>
        <v>4950</v>
      </c>
      <c r="J155" s="70">
        <f t="shared" si="81"/>
        <v>4928</v>
      </c>
      <c r="K155" s="70">
        <f t="shared" si="81"/>
        <v>4873</v>
      </c>
      <c r="L155" s="42"/>
      <c r="M155" s="118"/>
    </row>
    <row r="156" spans="1:15" s="49" customFormat="1" ht="12.75" customHeight="1" x14ac:dyDescent="0.25">
      <c r="A156" s="69" t="s">
        <v>2</v>
      </c>
      <c r="B156" s="70">
        <f t="shared" ref="B156:K156" si="82">B145-B167</f>
        <v>9528</v>
      </c>
      <c r="C156" s="70">
        <f t="shared" si="82"/>
        <v>9582</v>
      </c>
      <c r="D156" s="70">
        <f t="shared" si="82"/>
        <v>9690</v>
      </c>
      <c r="E156" s="70">
        <f t="shared" si="82"/>
        <v>9560</v>
      </c>
      <c r="F156" s="70">
        <f t="shared" si="82"/>
        <v>9449</v>
      </c>
      <c r="G156" s="70">
        <f t="shared" si="82"/>
        <v>9120</v>
      </c>
      <c r="H156" s="70">
        <f t="shared" si="82"/>
        <v>8747</v>
      </c>
      <c r="I156" s="70">
        <f t="shared" si="82"/>
        <v>8564</v>
      </c>
      <c r="J156" s="70">
        <f t="shared" si="82"/>
        <v>8444</v>
      </c>
      <c r="K156" s="70">
        <f t="shared" si="82"/>
        <v>8373</v>
      </c>
      <c r="L156" s="42"/>
      <c r="M156" s="118"/>
    </row>
    <row r="157" spans="1:15" s="49" customFormat="1" ht="12.75" customHeight="1" x14ac:dyDescent="0.25">
      <c r="A157" s="69" t="s">
        <v>20</v>
      </c>
      <c r="B157" s="70">
        <f t="shared" ref="B157:K157" si="83">B146-B168</f>
        <v>13147</v>
      </c>
      <c r="C157" s="70">
        <f t="shared" si="83"/>
        <v>13193</v>
      </c>
      <c r="D157" s="70">
        <f t="shared" si="83"/>
        <v>13175</v>
      </c>
      <c r="E157" s="70">
        <f t="shared" si="83"/>
        <v>13070</v>
      </c>
      <c r="F157" s="70">
        <f t="shared" si="83"/>
        <v>12757</v>
      </c>
      <c r="G157" s="70">
        <f t="shared" si="83"/>
        <v>12835</v>
      </c>
      <c r="H157" s="70">
        <f t="shared" si="83"/>
        <v>11915</v>
      </c>
      <c r="I157" s="70">
        <f t="shared" si="83"/>
        <v>11595</v>
      </c>
      <c r="J157" s="70">
        <f t="shared" si="83"/>
        <v>11401</v>
      </c>
      <c r="K157" s="70">
        <f t="shared" si="83"/>
        <v>11153</v>
      </c>
      <c r="L157" s="42"/>
      <c r="M157" s="118"/>
    </row>
    <row r="158" spans="1:15" s="49" customFormat="1" ht="12.75" customHeight="1" x14ac:dyDescent="0.25">
      <c r="A158" s="69" t="s">
        <v>4</v>
      </c>
      <c r="B158" s="70">
        <f t="shared" ref="B158:K158" si="84">B147-B169</f>
        <v>16084</v>
      </c>
      <c r="C158" s="70">
        <f t="shared" si="84"/>
        <v>16207</v>
      </c>
      <c r="D158" s="70">
        <f t="shared" si="84"/>
        <v>16082</v>
      </c>
      <c r="E158" s="70">
        <f t="shared" si="84"/>
        <v>15959</v>
      </c>
      <c r="F158" s="70">
        <f t="shared" si="84"/>
        <v>15507</v>
      </c>
      <c r="G158" s="70">
        <f t="shared" si="84"/>
        <v>15173</v>
      </c>
      <c r="H158" s="70">
        <f t="shared" si="84"/>
        <v>14487</v>
      </c>
      <c r="I158" s="70">
        <f t="shared" si="84"/>
        <v>13974</v>
      </c>
      <c r="J158" s="70">
        <f t="shared" si="84"/>
        <v>13425</v>
      </c>
      <c r="K158" s="70">
        <f t="shared" si="84"/>
        <v>13333</v>
      </c>
      <c r="L158" s="42"/>
      <c r="M158" s="118"/>
    </row>
    <row r="159" spans="1:15" s="49" customFormat="1" ht="12.75" customHeight="1" x14ac:dyDescent="0.25">
      <c r="A159" s="69" t="s">
        <v>5</v>
      </c>
      <c r="B159" s="70">
        <f t="shared" ref="B159:K159" si="85">B148-B170</f>
        <v>22036</v>
      </c>
      <c r="C159" s="70">
        <f t="shared" si="85"/>
        <v>22261</v>
      </c>
      <c r="D159" s="70">
        <f t="shared" si="85"/>
        <v>22104</v>
      </c>
      <c r="E159" s="70">
        <f t="shared" si="85"/>
        <v>21565</v>
      </c>
      <c r="F159" s="70">
        <f t="shared" si="85"/>
        <v>21215</v>
      </c>
      <c r="G159" s="70">
        <f t="shared" si="85"/>
        <v>20663</v>
      </c>
      <c r="H159" s="70">
        <f t="shared" si="85"/>
        <v>20140</v>
      </c>
      <c r="I159" s="70">
        <f t="shared" si="85"/>
        <v>19783</v>
      </c>
      <c r="J159" s="70">
        <f t="shared" si="85"/>
        <v>19457</v>
      </c>
      <c r="K159" s="70">
        <f t="shared" si="85"/>
        <v>19205</v>
      </c>
      <c r="L159" s="42"/>
      <c r="M159" s="118"/>
    </row>
    <row r="160" spans="1:15" s="49" customFormat="1" ht="12.75" customHeight="1" x14ac:dyDescent="0.25">
      <c r="A160" s="69" t="s">
        <v>6</v>
      </c>
      <c r="B160" s="70">
        <f t="shared" ref="B160:K160" si="86">B149-B171</f>
        <v>6850</v>
      </c>
      <c r="C160" s="70">
        <f t="shared" si="86"/>
        <v>6944</v>
      </c>
      <c r="D160" s="70">
        <f t="shared" si="86"/>
        <v>6990</v>
      </c>
      <c r="E160" s="70">
        <f t="shared" si="86"/>
        <v>6932</v>
      </c>
      <c r="F160" s="70">
        <f t="shared" si="86"/>
        <v>6770</v>
      </c>
      <c r="G160" s="70">
        <f t="shared" si="86"/>
        <v>6446</v>
      </c>
      <c r="H160" s="70">
        <f t="shared" si="86"/>
        <v>6096</v>
      </c>
      <c r="I160" s="70">
        <f t="shared" si="86"/>
        <v>5780</v>
      </c>
      <c r="J160" s="70">
        <f t="shared" si="86"/>
        <v>5523</v>
      </c>
      <c r="K160" s="70">
        <f t="shared" si="86"/>
        <v>5208</v>
      </c>
      <c r="L160" s="42"/>
      <c r="M160" s="118"/>
    </row>
    <row r="161" spans="1:15" s="49" customFormat="1" ht="12.75" customHeight="1" x14ac:dyDescent="0.25">
      <c r="A161" s="69" t="s">
        <v>7</v>
      </c>
      <c r="B161" s="70">
        <f t="shared" ref="B161:K161" si="87">B150-B172</f>
        <v>8489</v>
      </c>
      <c r="C161" s="70">
        <f t="shared" si="87"/>
        <v>8711</v>
      </c>
      <c r="D161" s="70">
        <f t="shared" si="87"/>
        <v>8649</v>
      </c>
      <c r="E161" s="70">
        <f t="shared" si="87"/>
        <v>8529</v>
      </c>
      <c r="F161" s="70">
        <f t="shared" si="87"/>
        <v>8238</v>
      </c>
      <c r="G161" s="70">
        <f t="shared" si="87"/>
        <v>7893</v>
      </c>
      <c r="H161" s="70">
        <f t="shared" si="87"/>
        <v>7572</v>
      </c>
      <c r="I161" s="70">
        <f t="shared" si="87"/>
        <v>7336</v>
      </c>
      <c r="J161" s="70">
        <f t="shared" si="87"/>
        <v>7023</v>
      </c>
      <c r="K161" s="70">
        <f t="shared" si="87"/>
        <v>6749</v>
      </c>
      <c r="L161" s="42"/>
      <c r="M161" s="118"/>
    </row>
    <row r="162" spans="1:15" s="49" customFormat="1" ht="12.75" customHeight="1" x14ac:dyDescent="0.25">
      <c r="A162" s="69" t="s">
        <v>21</v>
      </c>
      <c r="B162" s="70">
        <f t="shared" ref="B162:K162" si="88">B151-B173</f>
        <v>8878</v>
      </c>
      <c r="C162" s="70">
        <f t="shared" si="88"/>
        <v>8940</v>
      </c>
      <c r="D162" s="70">
        <f t="shared" si="88"/>
        <v>8884</v>
      </c>
      <c r="E162" s="70">
        <f t="shared" si="88"/>
        <v>8886</v>
      </c>
      <c r="F162" s="70">
        <f t="shared" si="88"/>
        <v>8816</v>
      </c>
      <c r="G162" s="70">
        <f t="shared" si="88"/>
        <v>8727</v>
      </c>
      <c r="H162" s="70">
        <f t="shared" si="88"/>
        <v>8288</v>
      </c>
      <c r="I162" s="70">
        <f t="shared" si="88"/>
        <v>8048</v>
      </c>
      <c r="J162" s="70">
        <f t="shared" si="88"/>
        <v>7846</v>
      </c>
      <c r="K162" s="70">
        <f t="shared" si="88"/>
        <v>7608</v>
      </c>
      <c r="L162" s="42"/>
      <c r="M162" s="118"/>
    </row>
    <row r="163" spans="1:15" s="49" customFormat="1" ht="12.75" customHeight="1" x14ac:dyDescent="0.25">
      <c r="A163" s="69" t="s">
        <v>9</v>
      </c>
      <c r="B163" s="70">
        <f t="shared" ref="B163:K163" si="89">B152-B174</f>
        <v>7555</v>
      </c>
      <c r="C163" s="70">
        <f t="shared" si="89"/>
        <v>7683</v>
      </c>
      <c r="D163" s="70">
        <f t="shared" si="89"/>
        <v>8069</v>
      </c>
      <c r="E163" s="70">
        <f t="shared" si="89"/>
        <v>8033</v>
      </c>
      <c r="F163" s="70">
        <f t="shared" si="89"/>
        <v>7819</v>
      </c>
      <c r="G163" s="70">
        <f t="shared" si="89"/>
        <v>7676</v>
      </c>
      <c r="H163" s="70">
        <f t="shared" si="89"/>
        <v>7384</v>
      </c>
      <c r="I163" s="70">
        <f t="shared" si="89"/>
        <v>7185</v>
      </c>
      <c r="J163" s="70">
        <f t="shared" si="89"/>
        <v>7025</v>
      </c>
      <c r="K163" s="70">
        <f t="shared" si="89"/>
        <v>6831</v>
      </c>
      <c r="L163" s="42"/>
      <c r="M163" s="118"/>
    </row>
    <row r="164" spans="1:15" s="49" customFormat="1" ht="12.75" customHeight="1" x14ac:dyDescent="0.25">
      <c r="A164" s="69" t="s">
        <v>10</v>
      </c>
      <c r="B164" s="70">
        <f>SUM(B155:B163)</f>
        <v>98078</v>
      </c>
      <c r="C164" s="70">
        <f t="shared" ref="C164:J164" si="90">SUM(C155:C163)</f>
        <v>99032</v>
      </c>
      <c r="D164" s="70">
        <f t="shared" si="90"/>
        <v>99169</v>
      </c>
      <c r="E164" s="70">
        <f t="shared" si="90"/>
        <v>97945</v>
      </c>
      <c r="F164" s="70">
        <f t="shared" si="90"/>
        <v>95792</v>
      </c>
      <c r="G164" s="70">
        <f t="shared" si="90"/>
        <v>93565</v>
      </c>
      <c r="H164" s="70">
        <f t="shared" si="90"/>
        <v>89576</v>
      </c>
      <c r="I164" s="70">
        <f t="shared" si="90"/>
        <v>87215</v>
      </c>
      <c r="J164" s="70">
        <f t="shared" si="90"/>
        <v>85072</v>
      </c>
      <c r="K164" s="70">
        <f>SUM(K155:K163)</f>
        <v>83333</v>
      </c>
      <c r="L164" s="42"/>
      <c r="M164" s="42"/>
    </row>
    <row r="165" spans="1:15" s="49" customFormat="1" ht="12.75" customHeight="1" x14ac:dyDescent="0.25">
      <c r="A165" s="68"/>
      <c r="B165" s="137" t="s">
        <v>118</v>
      </c>
      <c r="C165" s="137"/>
      <c r="D165" s="137"/>
      <c r="E165" s="137"/>
      <c r="F165" s="137"/>
      <c r="G165" s="137"/>
      <c r="H165" s="137"/>
      <c r="I165" s="137"/>
      <c r="J165" s="137"/>
      <c r="K165" s="137"/>
    </row>
    <row r="166" spans="1:15" s="49" customFormat="1" ht="12.75" customHeight="1" x14ac:dyDescent="0.25">
      <c r="A166" s="69" t="s">
        <v>1</v>
      </c>
      <c r="B166" s="70">
        <v>1690</v>
      </c>
      <c r="C166" s="70">
        <v>1870</v>
      </c>
      <c r="D166" s="70">
        <v>2068</v>
      </c>
      <c r="E166" s="70">
        <v>2188</v>
      </c>
      <c r="F166" s="70">
        <v>2286</v>
      </c>
      <c r="G166" s="70">
        <v>2240</v>
      </c>
      <c r="H166" s="70">
        <v>2250</v>
      </c>
      <c r="I166" s="70">
        <v>2174</v>
      </c>
      <c r="J166" s="70">
        <v>2074</v>
      </c>
      <c r="K166" s="70">
        <v>1960</v>
      </c>
      <c r="L166" s="42"/>
      <c r="M166" s="118"/>
      <c r="N166" s="42"/>
      <c r="O166" s="116"/>
    </row>
    <row r="167" spans="1:15" s="49" customFormat="1" ht="12.75" customHeight="1" x14ac:dyDescent="0.25">
      <c r="A167" s="69" t="s">
        <v>2</v>
      </c>
      <c r="B167" s="70">
        <v>2137</v>
      </c>
      <c r="C167" s="70">
        <v>2502</v>
      </c>
      <c r="D167" s="70">
        <v>2733</v>
      </c>
      <c r="E167" s="70">
        <v>2974</v>
      </c>
      <c r="F167" s="70">
        <v>3016</v>
      </c>
      <c r="G167" s="70">
        <v>3035</v>
      </c>
      <c r="H167" s="70">
        <v>2997</v>
      </c>
      <c r="I167" s="70">
        <v>3030</v>
      </c>
      <c r="J167" s="70">
        <v>3009</v>
      </c>
      <c r="K167" s="70">
        <v>2923</v>
      </c>
      <c r="L167" s="42"/>
      <c r="M167" s="118"/>
      <c r="N167" s="42"/>
      <c r="O167" s="116"/>
    </row>
    <row r="168" spans="1:15" s="49" customFormat="1" ht="12.75" customHeight="1" x14ac:dyDescent="0.25">
      <c r="A168" s="69" t="s">
        <v>20</v>
      </c>
      <c r="B168" s="70">
        <v>3419</v>
      </c>
      <c r="C168" s="70">
        <v>3870</v>
      </c>
      <c r="D168" s="70">
        <v>4187</v>
      </c>
      <c r="E168" s="70">
        <v>4348</v>
      </c>
      <c r="F168" s="70">
        <v>4401</v>
      </c>
      <c r="G168" s="70">
        <v>3852</v>
      </c>
      <c r="H168" s="70">
        <v>4003</v>
      </c>
      <c r="I168" s="70">
        <v>3611</v>
      </c>
      <c r="J168" s="70">
        <v>3289</v>
      </c>
      <c r="K168" s="70">
        <v>2967</v>
      </c>
      <c r="L168" s="42"/>
      <c r="M168" s="118"/>
      <c r="N168" s="42"/>
      <c r="O168" s="116"/>
    </row>
    <row r="169" spans="1:15" s="49" customFormat="1" ht="12.75" customHeight="1" x14ac:dyDescent="0.25">
      <c r="A169" s="69" t="s">
        <v>4</v>
      </c>
      <c r="B169" s="70">
        <v>4248</v>
      </c>
      <c r="C169" s="70">
        <v>4691</v>
      </c>
      <c r="D169" s="70">
        <v>5173</v>
      </c>
      <c r="E169" s="70">
        <v>5492</v>
      </c>
      <c r="F169" s="70">
        <v>5689</v>
      </c>
      <c r="G169" s="70">
        <v>5545</v>
      </c>
      <c r="H169" s="70">
        <v>5354</v>
      </c>
      <c r="I169" s="70">
        <v>5106</v>
      </c>
      <c r="J169" s="70">
        <v>4866</v>
      </c>
      <c r="K169" s="70">
        <v>4609</v>
      </c>
      <c r="L169" s="42"/>
      <c r="M169" s="118"/>
      <c r="N169" s="42"/>
      <c r="O169" s="116"/>
    </row>
    <row r="170" spans="1:15" s="49" customFormat="1" ht="12.75" customHeight="1" x14ac:dyDescent="0.25">
      <c r="A170" s="69" t="s">
        <v>5</v>
      </c>
      <c r="B170" s="70">
        <v>4004</v>
      </c>
      <c r="C170" s="70">
        <v>4382</v>
      </c>
      <c r="D170" s="70">
        <v>4935</v>
      </c>
      <c r="E170" s="70">
        <v>5288</v>
      </c>
      <c r="F170" s="70">
        <v>5566</v>
      </c>
      <c r="G170" s="70">
        <v>5519</v>
      </c>
      <c r="H170" s="70">
        <v>5655</v>
      </c>
      <c r="I170" s="70">
        <v>5637</v>
      </c>
      <c r="J170" s="70">
        <v>5543</v>
      </c>
      <c r="K170" s="70">
        <v>5332</v>
      </c>
      <c r="L170" s="42"/>
      <c r="M170" s="118"/>
      <c r="N170" s="42"/>
      <c r="O170" s="116"/>
    </row>
    <row r="171" spans="1:15" s="49" customFormat="1" ht="12.75" customHeight="1" x14ac:dyDescent="0.25">
      <c r="A171" s="69" t="s">
        <v>6</v>
      </c>
      <c r="B171" s="70">
        <v>1043</v>
      </c>
      <c r="C171" s="70">
        <v>1222</v>
      </c>
      <c r="D171" s="70">
        <v>1372</v>
      </c>
      <c r="E171" s="70">
        <v>1541</v>
      </c>
      <c r="F171" s="70">
        <v>1572</v>
      </c>
      <c r="G171" s="70">
        <v>1562</v>
      </c>
      <c r="H171" s="70">
        <v>1467</v>
      </c>
      <c r="I171" s="70">
        <v>1503</v>
      </c>
      <c r="J171" s="70">
        <v>1372</v>
      </c>
      <c r="K171" s="70">
        <v>1326</v>
      </c>
      <c r="L171" s="42"/>
      <c r="M171" s="118"/>
      <c r="N171" s="42"/>
      <c r="O171" s="116"/>
    </row>
    <row r="172" spans="1:15" s="49" customFormat="1" ht="12.75" customHeight="1" x14ac:dyDescent="0.25">
      <c r="A172" s="69" t="s">
        <v>7</v>
      </c>
      <c r="B172" s="70">
        <v>1702</v>
      </c>
      <c r="C172" s="70">
        <v>1998</v>
      </c>
      <c r="D172" s="70">
        <v>2197</v>
      </c>
      <c r="E172" s="70">
        <v>2346</v>
      </c>
      <c r="F172" s="70">
        <v>2398</v>
      </c>
      <c r="G172" s="70">
        <v>2406</v>
      </c>
      <c r="H172" s="70">
        <v>2290</v>
      </c>
      <c r="I172" s="70">
        <v>2211</v>
      </c>
      <c r="J172" s="70">
        <v>2082</v>
      </c>
      <c r="K172" s="70">
        <v>2091</v>
      </c>
      <c r="L172" s="42"/>
      <c r="M172" s="118"/>
      <c r="N172" s="42"/>
      <c r="O172" s="116"/>
    </row>
    <row r="173" spans="1:15" s="49" customFormat="1" ht="12.75" customHeight="1" x14ac:dyDescent="0.25">
      <c r="A173" s="69" t="s">
        <v>21</v>
      </c>
      <c r="B173" s="70">
        <v>1809</v>
      </c>
      <c r="C173" s="70">
        <v>2054</v>
      </c>
      <c r="D173" s="70">
        <v>2208</v>
      </c>
      <c r="E173" s="70">
        <v>2299</v>
      </c>
      <c r="F173" s="70">
        <v>2369</v>
      </c>
      <c r="G173" s="70">
        <v>2277</v>
      </c>
      <c r="H173" s="70">
        <v>2357</v>
      </c>
      <c r="I173" s="70">
        <v>2187</v>
      </c>
      <c r="J173" s="70">
        <v>1992</v>
      </c>
      <c r="K173" s="70">
        <v>1834</v>
      </c>
      <c r="L173" s="42"/>
      <c r="M173" s="118"/>
      <c r="N173" s="42"/>
      <c r="O173" s="116"/>
    </row>
    <row r="174" spans="1:15" s="49" customFormat="1" ht="12.75" customHeight="1" x14ac:dyDescent="0.25">
      <c r="A174" s="69" t="s">
        <v>9</v>
      </c>
      <c r="B174" s="70">
        <v>1028</v>
      </c>
      <c r="C174" s="70">
        <v>1264</v>
      </c>
      <c r="D174" s="70">
        <v>1495</v>
      </c>
      <c r="E174" s="70">
        <v>1631</v>
      </c>
      <c r="F174" s="70">
        <v>1622</v>
      </c>
      <c r="G174" s="70">
        <v>1629</v>
      </c>
      <c r="H174" s="70">
        <v>1529</v>
      </c>
      <c r="I174" s="70">
        <v>1527</v>
      </c>
      <c r="J174" s="70">
        <v>1472</v>
      </c>
      <c r="K174" s="70">
        <v>1362</v>
      </c>
      <c r="L174" s="42"/>
      <c r="M174" s="118"/>
      <c r="N174" s="42"/>
      <c r="O174" s="116"/>
    </row>
    <row r="175" spans="1:15" s="49" customFormat="1" ht="12.75" customHeight="1" x14ac:dyDescent="0.25">
      <c r="A175" s="69" t="s">
        <v>10</v>
      </c>
      <c r="B175" s="70">
        <f>SUM(B166:B174)</f>
        <v>21080</v>
      </c>
      <c r="C175" s="70">
        <f t="shared" ref="C175:K175" si="91">SUM(C166:C174)</f>
        <v>23853</v>
      </c>
      <c r="D175" s="70">
        <f t="shared" si="91"/>
        <v>26368</v>
      </c>
      <c r="E175" s="70">
        <f t="shared" si="91"/>
        <v>28107</v>
      </c>
      <c r="F175" s="70">
        <f t="shared" si="91"/>
        <v>28919</v>
      </c>
      <c r="G175" s="70">
        <f t="shared" si="91"/>
        <v>28065</v>
      </c>
      <c r="H175" s="70">
        <f t="shared" si="91"/>
        <v>27902</v>
      </c>
      <c r="I175" s="70">
        <f t="shared" si="91"/>
        <v>26986</v>
      </c>
      <c r="J175" s="70">
        <f t="shared" si="91"/>
        <v>25699</v>
      </c>
      <c r="K175" s="70">
        <f t="shared" si="91"/>
        <v>24404</v>
      </c>
      <c r="L175" s="42"/>
      <c r="M175" s="42"/>
      <c r="N175" s="42"/>
    </row>
    <row r="180" spans="1:14" s="49" customFormat="1" ht="15.75" x14ac:dyDescent="0.25">
      <c r="A180" s="2" t="s">
        <v>120</v>
      </c>
    </row>
    <row r="181" spans="1:14" s="49" customFormat="1" ht="15" customHeight="1" x14ac:dyDescent="0.25">
      <c r="A181" s="141" t="s">
        <v>0</v>
      </c>
      <c r="B181" s="142" t="s">
        <v>19</v>
      </c>
      <c r="C181" s="142"/>
      <c r="D181" s="142"/>
      <c r="E181" s="142"/>
      <c r="F181" s="142"/>
      <c r="G181" s="142"/>
      <c r="H181" s="142"/>
      <c r="I181" s="142"/>
      <c r="J181" s="142"/>
      <c r="K181" s="142"/>
    </row>
    <row r="182" spans="1:14" s="49" customFormat="1" ht="15" customHeight="1" x14ac:dyDescent="0.25">
      <c r="A182" s="141"/>
      <c r="B182" s="120">
        <v>2007</v>
      </c>
      <c r="C182" s="120">
        <v>2008</v>
      </c>
      <c r="D182" s="120">
        <v>2009</v>
      </c>
      <c r="E182" s="120">
        <v>2010</v>
      </c>
      <c r="F182" s="120">
        <v>2011</v>
      </c>
      <c r="G182" s="120">
        <v>2012</v>
      </c>
      <c r="H182" s="120">
        <v>2013</v>
      </c>
      <c r="I182" s="120">
        <v>2014</v>
      </c>
      <c r="J182" s="120">
        <v>2015</v>
      </c>
      <c r="K182" s="120">
        <v>2016</v>
      </c>
    </row>
    <row r="183" spans="1:14" s="49" customFormat="1" x14ac:dyDescent="0.25">
      <c r="A183" s="13" t="s">
        <v>1</v>
      </c>
      <c r="B183" s="32">
        <f>B166/B144*100</f>
        <v>23.468962644077212</v>
      </c>
      <c r="C183" s="32">
        <f t="shared" ref="C183:K183" si="92">C166/C144*100</f>
        <v>25.335320417287633</v>
      </c>
      <c r="D183" s="32">
        <f t="shared" si="92"/>
        <v>27.232025283118251</v>
      </c>
      <c r="E183" s="32">
        <f t="shared" si="92"/>
        <v>28.793262271351495</v>
      </c>
      <c r="F183" s="32">
        <f t="shared" si="92"/>
        <v>30.451578526708406</v>
      </c>
      <c r="G183" s="32">
        <f t="shared" si="92"/>
        <v>30.803080308030808</v>
      </c>
      <c r="H183" s="32">
        <f t="shared" si="92"/>
        <v>31.263026260942063</v>
      </c>
      <c r="I183" s="32">
        <f t="shared" si="92"/>
        <v>30.516563728242563</v>
      </c>
      <c r="J183" s="32">
        <f t="shared" si="92"/>
        <v>29.620108540417021</v>
      </c>
      <c r="K183" s="32">
        <f t="shared" si="92"/>
        <v>28.684326064686083</v>
      </c>
      <c r="L183" s="34"/>
      <c r="M183" s="34"/>
      <c r="N183" s="34"/>
    </row>
    <row r="184" spans="1:14" s="49" customFormat="1" x14ac:dyDescent="0.25">
      <c r="A184" s="13" t="s">
        <v>2</v>
      </c>
      <c r="B184" s="32">
        <f t="shared" ref="B184:K184" si="93">B167/B145*100</f>
        <v>18.319759965709387</v>
      </c>
      <c r="C184" s="32">
        <f t="shared" si="93"/>
        <v>20.705064548162859</v>
      </c>
      <c r="D184" s="32">
        <f t="shared" si="93"/>
        <v>21.999517024873221</v>
      </c>
      <c r="E184" s="32">
        <f t="shared" si="93"/>
        <v>23.727461305249719</v>
      </c>
      <c r="F184" s="32">
        <f t="shared" si="93"/>
        <v>24.195748094665063</v>
      </c>
      <c r="G184" s="32">
        <f t="shared" si="93"/>
        <v>24.969148498560266</v>
      </c>
      <c r="H184" s="32">
        <f t="shared" si="93"/>
        <v>25.519414168937331</v>
      </c>
      <c r="I184" s="32">
        <f t="shared" si="93"/>
        <v>26.134207348628603</v>
      </c>
      <c r="J184" s="32">
        <f t="shared" si="93"/>
        <v>26.272592333886319</v>
      </c>
      <c r="K184" s="32">
        <f t="shared" si="93"/>
        <v>25.876416430594901</v>
      </c>
      <c r="L184" s="34"/>
      <c r="M184" s="34"/>
      <c r="N184" s="34"/>
    </row>
    <row r="185" spans="1:14" s="49" customFormat="1" x14ac:dyDescent="0.25">
      <c r="A185" s="13" t="s">
        <v>20</v>
      </c>
      <c r="B185" s="32">
        <f t="shared" ref="B185:K185" si="94">B168/B146*100</f>
        <v>20.638657491247134</v>
      </c>
      <c r="C185" s="32">
        <f t="shared" si="94"/>
        <v>22.680654046767859</v>
      </c>
      <c r="D185" s="32">
        <f t="shared" si="94"/>
        <v>24.115885266674347</v>
      </c>
      <c r="E185" s="32">
        <f t="shared" si="94"/>
        <v>24.962682282696061</v>
      </c>
      <c r="F185" s="32">
        <f t="shared" si="94"/>
        <v>25.649842639002213</v>
      </c>
      <c r="G185" s="32">
        <f t="shared" si="94"/>
        <v>23.083837717984061</v>
      </c>
      <c r="H185" s="32">
        <f t="shared" si="94"/>
        <v>25.147631612011562</v>
      </c>
      <c r="I185" s="32">
        <f t="shared" si="94"/>
        <v>23.747205050637906</v>
      </c>
      <c r="J185" s="32">
        <f t="shared" si="94"/>
        <v>22.389380530973451</v>
      </c>
      <c r="K185" s="32">
        <f t="shared" si="94"/>
        <v>21.012747875354108</v>
      </c>
      <c r="L185" s="34"/>
      <c r="M185" s="34"/>
      <c r="N185" s="34"/>
    </row>
    <row r="186" spans="1:14" s="49" customFormat="1" x14ac:dyDescent="0.25">
      <c r="A186" s="13" t="s">
        <v>4</v>
      </c>
      <c r="B186" s="32">
        <f t="shared" ref="B186:K186" si="95">B169/B147*100</f>
        <v>20.893173322840841</v>
      </c>
      <c r="C186" s="32">
        <f t="shared" si="95"/>
        <v>22.44712412671069</v>
      </c>
      <c r="D186" s="32">
        <f t="shared" si="95"/>
        <v>24.337802869912963</v>
      </c>
      <c r="E186" s="32">
        <f t="shared" si="95"/>
        <v>25.60253601230712</v>
      </c>
      <c r="F186" s="32">
        <f t="shared" si="95"/>
        <v>26.839969805623703</v>
      </c>
      <c r="G186" s="32">
        <f t="shared" si="95"/>
        <v>26.764166425330632</v>
      </c>
      <c r="H186" s="32">
        <f t="shared" si="95"/>
        <v>26.984526989567058</v>
      </c>
      <c r="I186" s="32">
        <f t="shared" si="95"/>
        <v>26.761006289308177</v>
      </c>
      <c r="J186" s="32">
        <f t="shared" si="95"/>
        <v>26.603247498769889</v>
      </c>
      <c r="K186" s="32">
        <f t="shared" si="95"/>
        <v>25.688329060305428</v>
      </c>
      <c r="L186" s="34"/>
      <c r="M186" s="34"/>
      <c r="N186" s="34"/>
    </row>
    <row r="187" spans="1:14" s="49" customFormat="1" x14ac:dyDescent="0.25">
      <c r="A187" s="13" t="s">
        <v>5</v>
      </c>
      <c r="B187" s="32">
        <f t="shared" ref="B187:K187" si="96">B170/B148*100</f>
        <v>15.376344086021506</v>
      </c>
      <c r="C187" s="32">
        <f t="shared" si="96"/>
        <v>16.447096798408587</v>
      </c>
      <c r="D187" s="32">
        <f t="shared" si="96"/>
        <v>18.251414623321867</v>
      </c>
      <c r="E187" s="32">
        <f t="shared" si="96"/>
        <v>19.692399359475662</v>
      </c>
      <c r="F187" s="32">
        <f t="shared" si="96"/>
        <v>20.783391210186323</v>
      </c>
      <c r="G187" s="32">
        <f t="shared" si="96"/>
        <v>21.07936750439233</v>
      </c>
      <c r="H187" s="32">
        <f t="shared" si="96"/>
        <v>21.922853266136848</v>
      </c>
      <c r="I187" s="32">
        <f t="shared" si="96"/>
        <v>22.175452399685287</v>
      </c>
      <c r="J187" s="32">
        <f t="shared" si="96"/>
        <v>22.172000000000001</v>
      </c>
      <c r="K187" s="32">
        <f t="shared" si="96"/>
        <v>21.73044789501569</v>
      </c>
      <c r="L187" s="34"/>
      <c r="M187" s="34"/>
      <c r="N187" s="34"/>
    </row>
    <row r="188" spans="1:14" s="49" customFormat="1" x14ac:dyDescent="0.25">
      <c r="A188" s="13" t="s">
        <v>6</v>
      </c>
      <c r="B188" s="32">
        <f t="shared" ref="B188:K188" si="97">B171/B149*100</f>
        <v>13.214240466235905</v>
      </c>
      <c r="C188" s="32">
        <f t="shared" si="97"/>
        <v>14.964486896889543</v>
      </c>
      <c r="D188" s="32">
        <f t="shared" si="97"/>
        <v>16.407558000478353</v>
      </c>
      <c r="E188" s="32">
        <f t="shared" si="97"/>
        <v>18.187182816003777</v>
      </c>
      <c r="F188" s="32">
        <f t="shared" si="97"/>
        <v>18.844401822105013</v>
      </c>
      <c r="G188" s="32">
        <f t="shared" si="97"/>
        <v>19.505494505494507</v>
      </c>
      <c r="H188" s="32">
        <f t="shared" si="97"/>
        <v>19.39706465688219</v>
      </c>
      <c r="I188" s="32">
        <f t="shared" si="97"/>
        <v>20.637100096114239</v>
      </c>
      <c r="J188" s="32">
        <f t="shared" si="97"/>
        <v>19.898477157360407</v>
      </c>
      <c r="K188" s="32">
        <f t="shared" si="97"/>
        <v>20.293847566574836</v>
      </c>
      <c r="L188" s="34"/>
      <c r="M188" s="34"/>
      <c r="N188" s="34"/>
    </row>
    <row r="189" spans="1:14" s="49" customFormat="1" x14ac:dyDescent="0.25">
      <c r="A189" s="13" t="s">
        <v>7</v>
      </c>
      <c r="B189" s="32">
        <f t="shared" ref="B189:K189" si="98">B172/B150*100</f>
        <v>16.701010695711901</v>
      </c>
      <c r="C189" s="32">
        <f t="shared" si="98"/>
        <v>18.657204220748902</v>
      </c>
      <c r="D189" s="32">
        <f t="shared" si="98"/>
        <v>20.256315692421172</v>
      </c>
      <c r="E189" s="32">
        <f t="shared" si="98"/>
        <v>21.572413793103447</v>
      </c>
      <c r="F189" s="32">
        <f t="shared" si="98"/>
        <v>22.546069951109441</v>
      </c>
      <c r="G189" s="32">
        <f t="shared" si="98"/>
        <v>23.361491406932711</v>
      </c>
      <c r="H189" s="32">
        <f t="shared" si="98"/>
        <v>23.220442100993711</v>
      </c>
      <c r="I189" s="32">
        <f t="shared" si="98"/>
        <v>23.1591075730596</v>
      </c>
      <c r="J189" s="32">
        <f t="shared" si="98"/>
        <v>22.866556836902802</v>
      </c>
      <c r="K189" s="32">
        <f t="shared" si="98"/>
        <v>23.653846153846153</v>
      </c>
      <c r="L189" s="34"/>
      <c r="M189" s="34"/>
      <c r="N189" s="34"/>
    </row>
    <row r="190" spans="1:14" s="49" customFormat="1" x14ac:dyDescent="0.25">
      <c r="A190" s="13" t="s">
        <v>21</v>
      </c>
      <c r="B190" s="32">
        <f t="shared" ref="B190:K190" si="99">B173/B151*100</f>
        <v>16.927107700945072</v>
      </c>
      <c r="C190" s="32">
        <f t="shared" si="99"/>
        <v>18.682917955248318</v>
      </c>
      <c r="D190" s="32">
        <f t="shared" si="99"/>
        <v>19.906238730616661</v>
      </c>
      <c r="E190" s="32">
        <f t="shared" si="99"/>
        <v>20.554313813142603</v>
      </c>
      <c r="F190" s="32">
        <f t="shared" si="99"/>
        <v>21.180151989271344</v>
      </c>
      <c r="G190" s="32">
        <f t="shared" si="99"/>
        <v>20.692475463467829</v>
      </c>
      <c r="H190" s="32">
        <f t="shared" si="99"/>
        <v>22.141850634100514</v>
      </c>
      <c r="I190" s="32">
        <f t="shared" si="99"/>
        <v>21.367855398143625</v>
      </c>
      <c r="J190" s="32">
        <f t="shared" si="99"/>
        <v>20.248017889815003</v>
      </c>
      <c r="K190" s="32">
        <f t="shared" si="99"/>
        <v>19.423850879051049</v>
      </c>
      <c r="L190" s="34"/>
      <c r="M190" s="34"/>
      <c r="N190" s="34"/>
    </row>
    <row r="191" spans="1:14" s="49" customFormat="1" x14ac:dyDescent="0.25">
      <c r="A191" s="13" t="s">
        <v>9</v>
      </c>
      <c r="B191" s="32">
        <f t="shared" ref="B191:K191" si="100">B174/B152*100</f>
        <v>11.977164161715018</v>
      </c>
      <c r="C191" s="32">
        <f t="shared" si="100"/>
        <v>14.127640549904996</v>
      </c>
      <c r="D191" s="32">
        <f t="shared" si="100"/>
        <v>15.631534922626516</v>
      </c>
      <c r="E191" s="32">
        <f t="shared" si="100"/>
        <v>16.877069536423843</v>
      </c>
      <c r="F191" s="32">
        <f t="shared" si="100"/>
        <v>17.180383433958269</v>
      </c>
      <c r="G191" s="32">
        <f t="shared" si="100"/>
        <v>17.506716818914562</v>
      </c>
      <c r="H191" s="32">
        <f t="shared" si="100"/>
        <v>17.154717827891844</v>
      </c>
      <c r="I191" s="32">
        <f t="shared" si="100"/>
        <v>17.52754820936639</v>
      </c>
      <c r="J191" s="32">
        <f t="shared" si="100"/>
        <v>17.323761327527361</v>
      </c>
      <c r="K191" s="32">
        <f t="shared" si="100"/>
        <v>16.623947272061514</v>
      </c>
      <c r="L191" s="34"/>
      <c r="M191" s="34"/>
      <c r="N191" s="34"/>
    </row>
    <row r="192" spans="1:14" s="49" customFormat="1" x14ac:dyDescent="0.25">
      <c r="A192" s="13" t="s">
        <v>10</v>
      </c>
      <c r="B192" s="32">
        <f t="shared" ref="B192:K192" si="101">B175/B153*100</f>
        <v>17.69079709293543</v>
      </c>
      <c r="C192" s="32">
        <f t="shared" si="101"/>
        <v>19.410831265003868</v>
      </c>
      <c r="D192" s="32">
        <f t="shared" si="101"/>
        <v>21.004166102423987</v>
      </c>
      <c r="E192" s="32">
        <f t="shared" si="101"/>
        <v>22.297940532478659</v>
      </c>
      <c r="F192" s="32">
        <f t="shared" si="101"/>
        <v>23.188812534579949</v>
      </c>
      <c r="G192" s="32">
        <f t="shared" si="101"/>
        <v>23.074077119131793</v>
      </c>
      <c r="H192" s="32">
        <f t="shared" si="101"/>
        <v>23.750829942627554</v>
      </c>
      <c r="I192" s="32">
        <f t="shared" si="101"/>
        <v>23.630265934624038</v>
      </c>
      <c r="J192" s="32">
        <f t="shared" si="101"/>
        <v>23.200115553709903</v>
      </c>
      <c r="K192" s="32">
        <f t="shared" si="101"/>
        <v>22.651456788290002</v>
      </c>
      <c r="L192" s="34"/>
      <c r="M192" s="34"/>
      <c r="N192" s="34"/>
    </row>
    <row r="199" spans="1:13" s="49" customFormat="1" ht="15.75" x14ac:dyDescent="0.25">
      <c r="A199" s="2" t="s">
        <v>121</v>
      </c>
    </row>
    <row r="200" spans="1:13" s="49" customFormat="1" ht="15" customHeight="1" x14ac:dyDescent="0.25">
      <c r="A200" s="138" t="s">
        <v>0</v>
      </c>
      <c r="B200" s="139" t="s">
        <v>19</v>
      </c>
      <c r="C200" s="139"/>
      <c r="D200" s="139"/>
      <c r="E200" s="139"/>
      <c r="F200" s="139"/>
      <c r="G200" s="139"/>
      <c r="H200" s="139"/>
      <c r="I200" s="139"/>
      <c r="J200" s="139"/>
      <c r="K200" s="139"/>
    </row>
    <row r="201" spans="1:13" s="49" customFormat="1" ht="15" customHeight="1" x14ac:dyDescent="0.25">
      <c r="A201" s="138"/>
      <c r="B201" s="121">
        <v>2007</v>
      </c>
      <c r="C201" s="121">
        <v>2008</v>
      </c>
      <c r="D201" s="121">
        <v>2009</v>
      </c>
      <c r="E201" s="121">
        <v>2010</v>
      </c>
      <c r="F201" s="121">
        <v>2011</v>
      </c>
      <c r="G201" s="121">
        <v>2012</v>
      </c>
      <c r="H201" s="121">
        <v>2013</v>
      </c>
      <c r="I201" s="121">
        <v>2014</v>
      </c>
      <c r="J201" s="121">
        <v>2015</v>
      </c>
      <c r="K201" s="121">
        <v>2016</v>
      </c>
    </row>
    <row r="202" spans="1:13" s="49" customFormat="1" ht="12.75" customHeight="1" x14ac:dyDescent="0.25">
      <c r="A202" s="68"/>
      <c r="B202" s="137" t="s">
        <v>119</v>
      </c>
      <c r="C202" s="137"/>
      <c r="D202" s="137"/>
      <c r="E202" s="137"/>
      <c r="F202" s="137"/>
      <c r="G202" s="137"/>
      <c r="H202" s="137"/>
      <c r="I202" s="137"/>
      <c r="J202" s="137"/>
      <c r="K202" s="137"/>
    </row>
    <row r="203" spans="1:13" s="49" customFormat="1" ht="12.75" customHeight="1" x14ac:dyDescent="0.25">
      <c r="A203" s="69" t="s">
        <v>1</v>
      </c>
      <c r="B203" s="70">
        <f>B59-B144</f>
        <v>6974</v>
      </c>
      <c r="C203" s="70">
        <f t="shared" ref="C203:K203" si="102">C59-C144</f>
        <v>7229</v>
      </c>
      <c r="D203" s="70">
        <f t="shared" si="102"/>
        <v>7412</v>
      </c>
      <c r="E203" s="70">
        <f t="shared" si="102"/>
        <v>7506</v>
      </c>
      <c r="F203" s="70">
        <f t="shared" si="102"/>
        <v>7599</v>
      </c>
      <c r="G203" s="70">
        <f t="shared" si="102"/>
        <v>7723</v>
      </c>
      <c r="H203" s="70">
        <f t="shared" si="102"/>
        <v>7685</v>
      </c>
      <c r="I203" s="70">
        <f t="shared" si="102"/>
        <v>7587</v>
      </c>
      <c r="J203" s="70">
        <f t="shared" si="102"/>
        <v>7324</v>
      </c>
      <c r="K203" s="70">
        <f t="shared" si="102"/>
        <v>7250</v>
      </c>
      <c r="L203" s="42"/>
      <c r="M203" s="118"/>
    </row>
    <row r="204" spans="1:13" s="49" customFormat="1" ht="12.75" customHeight="1" x14ac:dyDescent="0.25">
      <c r="A204" s="69" t="s">
        <v>2</v>
      </c>
      <c r="B204" s="70">
        <f t="shared" ref="B204:K204" si="103">B60-B145</f>
        <v>10824</v>
      </c>
      <c r="C204" s="70">
        <f t="shared" si="103"/>
        <v>11329</v>
      </c>
      <c r="D204" s="70">
        <f t="shared" si="103"/>
        <v>11682</v>
      </c>
      <c r="E204" s="70">
        <f t="shared" si="103"/>
        <v>12157</v>
      </c>
      <c r="F204" s="70">
        <f t="shared" si="103"/>
        <v>12375</v>
      </c>
      <c r="G204" s="70">
        <f t="shared" si="103"/>
        <v>12728</v>
      </c>
      <c r="H204" s="70">
        <f t="shared" si="103"/>
        <v>12681</v>
      </c>
      <c r="I204" s="70">
        <f t="shared" si="103"/>
        <v>12560</v>
      </c>
      <c r="J204" s="70">
        <f t="shared" si="103"/>
        <v>12253</v>
      </c>
      <c r="K204" s="70">
        <f t="shared" si="103"/>
        <v>11918</v>
      </c>
      <c r="L204" s="42"/>
      <c r="M204" s="118"/>
    </row>
    <row r="205" spans="1:13" s="49" customFormat="1" ht="12.75" customHeight="1" x14ac:dyDescent="0.25">
      <c r="A205" s="69" t="s">
        <v>20</v>
      </c>
      <c r="B205" s="70">
        <f t="shared" ref="B205:K205" si="104">B61-B146</f>
        <v>15985</v>
      </c>
      <c r="C205" s="70">
        <f t="shared" si="104"/>
        <v>16392</v>
      </c>
      <c r="D205" s="70">
        <f t="shared" si="104"/>
        <v>16745</v>
      </c>
      <c r="E205" s="70">
        <f t="shared" si="104"/>
        <v>16995</v>
      </c>
      <c r="F205" s="70">
        <f t="shared" si="104"/>
        <v>17285</v>
      </c>
      <c r="G205" s="70">
        <f t="shared" si="104"/>
        <v>17430</v>
      </c>
      <c r="H205" s="70">
        <f t="shared" si="104"/>
        <v>17334</v>
      </c>
      <c r="I205" s="70">
        <f t="shared" si="104"/>
        <v>16902</v>
      </c>
      <c r="J205" s="70">
        <f t="shared" si="104"/>
        <v>16425</v>
      </c>
      <c r="K205" s="70">
        <f t="shared" si="104"/>
        <v>15764</v>
      </c>
      <c r="L205" s="42"/>
      <c r="M205" s="118"/>
    </row>
    <row r="206" spans="1:13" s="49" customFormat="1" ht="12.75" customHeight="1" x14ac:dyDescent="0.25">
      <c r="A206" s="69" t="s">
        <v>4</v>
      </c>
      <c r="B206" s="70">
        <f t="shared" ref="B206:K206" si="105">B62-B147</f>
        <v>19291</v>
      </c>
      <c r="C206" s="70">
        <f t="shared" si="105"/>
        <v>19953</v>
      </c>
      <c r="D206" s="70">
        <f t="shared" si="105"/>
        <v>20417</v>
      </c>
      <c r="E206" s="70">
        <f t="shared" si="105"/>
        <v>20792</v>
      </c>
      <c r="F206" s="70">
        <f t="shared" si="105"/>
        <v>21328</v>
      </c>
      <c r="G206" s="70">
        <f t="shared" si="105"/>
        <v>21574</v>
      </c>
      <c r="H206" s="70">
        <f t="shared" si="105"/>
        <v>21520</v>
      </c>
      <c r="I206" s="70">
        <f t="shared" si="105"/>
        <v>21179</v>
      </c>
      <c r="J206" s="70">
        <f t="shared" si="105"/>
        <v>20777</v>
      </c>
      <c r="K206" s="70">
        <f t="shared" si="105"/>
        <v>20029</v>
      </c>
      <c r="L206" s="42"/>
      <c r="M206" s="118"/>
    </row>
    <row r="207" spans="1:13" s="49" customFormat="1" ht="12.75" customHeight="1" x14ac:dyDescent="0.25">
      <c r="A207" s="69" t="s">
        <v>5</v>
      </c>
      <c r="B207" s="70">
        <f t="shared" ref="B207:K207" si="106">B63-B148</f>
        <v>25060</v>
      </c>
      <c r="C207" s="70">
        <f t="shared" si="106"/>
        <v>25526</v>
      </c>
      <c r="D207" s="70">
        <f t="shared" si="106"/>
        <v>26280</v>
      </c>
      <c r="E207" s="70">
        <f t="shared" si="106"/>
        <v>26774</v>
      </c>
      <c r="F207" s="70">
        <f t="shared" si="106"/>
        <v>27199</v>
      </c>
      <c r="G207" s="70">
        <f t="shared" si="106"/>
        <v>27579</v>
      </c>
      <c r="H207" s="70">
        <f t="shared" si="106"/>
        <v>27345</v>
      </c>
      <c r="I207" s="70">
        <f t="shared" si="106"/>
        <v>27214</v>
      </c>
      <c r="J207" s="70">
        <f t="shared" si="106"/>
        <v>26556</v>
      </c>
      <c r="K207" s="70">
        <f t="shared" si="106"/>
        <v>26202</v>
      </c>
      <c r="L207" s="42"/>
      <c r="M207" s="118"/>
    </row>
    <row r="208" spans="1:13" s="49" customFormat="1" ht="12.75" customHeight="1" x14ac:dyDescent="0.25">
      <c r="A208" s="69" t="s">
        <v>6</v>
      </c>
      <c r="B208" s="70">
        <f t="shared" ref="B208:K208" si="107">B64-B149</f>
        <v>7656</v>
      </c>
      <c r="C208" s="70">
        <f t="shared" si="107"/>
        <v>7893</v>
      </c>
      <c r="D208" s="70">
        <f t="shared" si="107"/>
        <v>8101</v>
      </c>
      <c r="E208" s="70">
        <f t="shared" si="107"/>
        <v>8179</v>
      </c>
      <c r="F208" s="70">
        <f t="shared" si="107"/>
        <v>8341</v>
      </c>
      <c r="G208" s="70">
        <f t="shared" si="107"/>
        <v>8475</v>
      </c>
      <c r="H208" s="70">
        <f t="shared" si="107"/>
        <v>8442</v>
      </c>
      <c r="I208" s="70">
        <f t="shared" si="107"/>
        <v>8319</v>
      </c>
      <c r="J208" s="70">
        <f t="shared" si="107"/>
        <v>8007</v>
      </c>
      <c r="K208" s="70">
        <f t="shared" si="107"/>
        <v>7662</v>
      </c>
      <c r="L208" s="42"/>
      <c r="M208" s="118"/>
    </row>
    <row r="209" spans="1:15" s="49" customFormat="1" ht="12.75" customHeight="1" x14ac:dyDescent="0.25">
      <c r="A209" s="69" t="s">
        <v>7</v>
      </c>
      <c r="B209" s="70">
        <f t="shared" ref="B209:K209" si="108">B65-B150</f>
        <v>9711</v>
      </c>
      <c r="C209" s="70">
        <f t="shared" si="108"/>
        <v>9934</v>
      </c>
      <c r="D209" s="70">
        <f t="shared" si="108"/>
        <v>10307</v>
      </c>
      <c r="E209" s="70">
        <f t="shared" si="108"/>
        <v>10635</v>
      </c>
      <c r="F209" s="70">
        <f t="shared" si="108"/>
        <v>11008</v>
      </c>
      <c r="G209" s="70">
        <f t="shared" si="108"/>
        <v>11054</v>
      </c>
      <c r="H209" s="70">
        <f t="shared" si="108"/>
        <v>10935</v>
      </c>
      <c r="I209" s="70">
        <f t="shared" si="108"/>
        <v>10644</v>
      </c>
      <c r="J209" s="70">
        <f t="shared" si="108"/>
        <v>10303</v>
      </c>
      <c r="K209" s="70">
        <f t="shared" si="108"/>
        <v>9872</v>
      </c>
      <c r="L209" s="42"/>
      <c r="M209" s="118"/>
    </row>
    <row r="210" spans="1:15" s="49" customFormat="1" ht="12.75" customHeight="1" x14ac:dyDescent="0.25">
      <c r="A210" s="69" t="s">
        <v>21</v>
      </c>
      <c r="B210" s="70">
        <f t="shared" ref="B210:K210" si="109">B66-B151</f>
        <v>10414</v>
      </c>
      <c r="C210" s="70">
        <f t="shared" si="109"/>
        <v>10687</v>
      </c>
      <c r="D210" s="70">
        <f t="shared" si="109"/>
        <v>10963</v>
      </c>
      <c r="E210" s="70">
        <f t="shared" si="109"/>
        <v>11157</v>
      </c>
      <c r="F210" s="70">
        <f t="shared" si="109"/>
        <v>11395</v>
      </c>
      <c r="G210" s="70">
        <f t="shared" si="109"/>
        <v>11360</v>
      </c>
      <c r="H210" s="70">
        <f t="shared" si="109"/>
        <v>11263</v>
      </c>
      <c r="I210" s="70">
        <f t="shared" si="109"/>
        <v>11145</v>
      </c>
      <c r="J210" s="70">
        <f t="shared" si="109"/>
        <v>10945</v>
      </c>
      <c r="K210" s="70">
        <f t="shared" si="109"/>
        <v>10636</v>
      </c>
      <c r="L210" s="42"/>
      <c r="M210" s="118"/>
    </row>
    <row r="211" spans="1:15" s="49" customFormat="1" ht="12.75" customHeight="1" x14ac:dyDescent="0.25">
      <c r="A211" s="69" t="s">
        <v>9</v>
      </c>
      <c r="B211" s="70">
        <f t="shared" ref="B211:K211" si="110">B67-B152</f>
        <v>8233</v>
      </c>
      <c r="C211" s="70">
        <f t="shared" si="110"/>
        <v>8496</v>
      </c>
      <c r="D211" s="70">
        <f t="shared" si="110"/>
        <v>9196</v>
      </c>
      <c r="E211" s="70">
        <f t="shared" si="110"/>
        <v>9502</v>
      </c>
      <c r="F211" s="70">
        <f t="shared" si="110"/>
        <v>9724</v>
      </c>
      <c r="G211" s="70">
        <f t="shared" si="110"/>
        <v>9877</v>
      </c>
      <c r="H211" s="70">
        <f t="shared" si="110"/>
        <v>9844</v>
      </c>
      <c r="I211" s="70">
        <f t="shared" si="110"/>
        <v>9580</v>
      </c>
      <c r="J211" s="70">
        <f t="shared" si="110"/>
        <v>9367</v>
      </c>
      <c r="K211" s="70">
        <f t="shared" si="110"/>
        <v>9042</v>
      </c>
      <c r="L211" s="42"/>
      <c r="M211" s="118"/>
    </row>
    <row r="212" spans="1:15" s="49" customFormat="1" ht="12.75" customHeight="1" x14ac:dyDescent="0.25">
      <c r="A212" s="69" t="s">
        <v>10</v>
      </c>
      <c r="B212" s="70">
        <f>SUM(B203:B211)</f>
        <v>114148</v>
      </c>
      <c r="C212" s="70">
        <f t="shared" ref="C212:K212" si="111">SUM(C203:C211)</f>
        <v>117439</v>
      </c>
      <c r="D212" s="70">
        <f t="shared" si="111"/>
        <v>121103</v>
      </c>
      <c r="E212" s="70">
        <f t="shared" si="111"/>
        <v>123697</v>
      </c>
      <c r="F212" s="70">
        <f t="shared" si="111"/>
        <v>126254</v>
      </c>
      <c r="G212" s="70">
        <f t="shared" si="111"/>
        <v>127800</v>
      </c>
      <c r="H212" s="70">
        <f t="shared" si="111"/>
        <v>127049</v>
      </c>
      <c r="I212" s="70">
        <f t="shared" si="111"/>
        <v>125130</v>
      </c>
      <c r="J212" s="70">
        <f t="shared" si="111"/>
        <v>121957</v>
      </c>
      <c r="K212" s="70">
        <f t="shared" si="111"/>
        <v>118375</v>
      </c>
      <c r="L212" s="42"/>
      <c r="M212" s="42"/>
      <c r="N212" s="42"/>
      <c r="O212" s="42"/>
    </row>
    <row r="213" spans="1:15" s="49" customFormat="1" ht="12.75" customHeight="1" x14ac:dyDescent="0.25">
      <c r="A213" s="68"/>
      <c r="B213" s="137" t="s">
        <v>117</v>
      </c>
      <c r="C213" s="137"/>
      <c r="D213" s="137"/>
      <c r="E213" s="137"/>
      <c r="F213" s="137"/>
      <c r="G213" s="137"/>
      <c r="H213" s="137"/>
      <c r="I213" s="137"/>
      <c r="J213" s="137"/>
      <c r="K213" s="137"/>
    </row>
    <row r="214" spans="1:15" s="49" customFormat="1" ht="12.75" customHeight="1" x14ac:dyDescent="0.25">
      <c r="A214" s="69" t="s">
        <v>1</v>
      </c>
      <c r="B214" s="70">
        <f>B203-B225</f>
        <v>5673</v>
      </c>
      <c r="C214" s="70">
        <f t="shared" ref="C214:K214" si="112">C203-C225</f>
        <v>5663</v>
      </c>
      <c r="D214" s="70">
        <f t="shared" si="112"/>
        <v>5611</v>
      </c>
      <c r="E214" s="70">
        <f t="shared" si="112"/>
        <v>5604</v>
      </c>
      <c r="F214" s="70">
        <f t="shared" si="112"/>
        <v>5611</v>
      </c>
      <c r="G214" s="70">
        <f t="shared" si="112"/>
        <v>5602</v>
      </c>
      <c r="H214" s="70">
        <f t="shared" si="112"/>
        <v>5531</v>
      </c>
      <c r="I214" s="70">
        <f t="shared" si="112"/>
        <v>5460</v>
      </c>
      <c r="J214" s="70">
        <f t="shared" si="112"/>
        <v>5331</v>
      </c>
      <c r="K214" s="70">
        <f t="shared" si="112"/>
        <v>5318</v>
      </c>
      <c r="L214" s="42"/>
      <c r="M214" s="118"/>
    </row>
    <row r="215" spans="1:15" s="49" customFormat="1" ht="12.75" customHeight="1" x14ac:dyDescent="0.25">
      <c r="A215" s="69" t="s">
        <v>2</v>
      </c>
      <c r="B215" s="70">
        <f t="shared" ref="B215:K215" si="113">B204-B226</f>
        <v>9173</v>
      </c>
      <c r="C215" s="70">
        <f t="shared" si="113"/>
        <v>9450</v>
      </c>
      <c r="D215" s="70">
        <f t="shared" si="113"/>
        <v>9532</v>
      </c>
      <c r="E215" s="70">
        <f t="shared" si="113"/>
        <v>9756</v>
      </c>
      <c r="F215" s="70">
        <f t="shared" si="113"/>
        <v>9720</v>
      </c>
      <c r="G215" s="70">
        <f t="shared" si="113"/>
        <v>9898</v>
      </c>
      <c r="H215" s="70">
        <f t="shared" si="113"/>
        <v>9818</v>
      </c>
      <c r="I215" s="70">
        <f t="shared" si="113"/>
        <v>9722</v>
      </c>
      <c r="J215" s="70">
        <f t="shared" si="113"/>
        <v>9435</v>
      </c>
      <c r="K215" s="70">
        <f t="shared" si="113"/>
        <v>9187</v>
      </c>
      <c r="L215" s="42"/>
      <c r="M215" s="118"/>
    </row>
    <row r="216" spans="1:15" s="49" customFormat="1" ht="12.75" customHeight="1" x14ac:dyDescent="0.25">
      <c r="A216" s="69" t="s">
        <v>20</v>
      </c>
      <c r="B216" s="70">
        <f t="shared" ref="B216:K216" si="114">B205-B227</f>
        <v>13226</v>
      </c>
      <c r="C216" s="70">
        <f t="shared" si="114"/>
        <v>13389</v>
      </c>
      <c r="D216" s="70">
        <f t="shared" si="114"/>
        <v>13352</v>
      </c>
      <c r="E216" s="70">
        <f t="shared" si="114"/>
        <v>13325</v>
      </c>
      <c r="F216" s="70">
        <f t="shared" si="114"/>
        <v>13325</v>
      </c>
      <c r="G216" s="70">
        <f t="shared" si="114"/>
        <v>13347</v>
      </c>
      <c r="H216" s="70">
        <f t="shared" si="114"/>
        <v>13351</v>
      </c>
      <c r="I216" s="70">
        <f t="shared" si="114"/>
        <v>13210</v>
      </c>
      <c r="J216" s="70">
        <f t="shared" si="114"/>
        <v>13082</v>
      </c>
      <c r="K216" s="70">
        <f t="shared" si="114"/>
        <v>12826</v>
      </c>
      <c r="L216" s="42"/>
      <c r="M216" s="118"/>
    </row>
    <row r="217" spans="1:15" s="49" customFormat="1" ht="12.75" customHeight="1" x14ac:dyDescent="0.25">
      <c r="A217" s="69" t="s">
        <v>4</v>
      </c>
      <c r="B217" s="70">
        <f t="shared" ref="B217:K217" si="115">B206-B228</f>
        <v>15938</v>
      </c>
      <c r="C217" s="70">
        <f t="shared" si="115"/>
        <v>16195</v>
      </c>
      <c r="D217" s="70">
        <f t="shared" si="115"/>
        <v>16247</v>
      </c>
      <c r="E217" s="70">
        <f t="shared" si="115"/>
        <v>16261</v>
      </c>
      <c r="F217" s="70">
        <f t="shared" si="115"/>
        <v>16419</v>
      </c>
      <c r="G217" s="70">
        <f t="shared" si="115"/>
        <v>16402</v>
      </c>
      <c r="H217" s="70">
        <f t="shared" si="115"/>
        <v>16425</v>
      </c>
      <c r="I217" s="70">
        <f t="shared" si="115"/>
        <v>16052</v>
      </c>
      <c r="J217" s="70">
        <f t="shared" si="115"/>
        <v>15915</v>
      </c>
      <c r="K217" s="70">
        <f t="shared" si="115"/>
        <v>15418</v>
      </c>
      <c r="L217" s="42"/>
      <c r="M217" s="118"/>
    </row>
    <row r="218" spans="1:15" s="49" customFormat="1" ht="12.75" customHeight="1" x14ac:dyDescent="0.25">
      <c r="A218" s="69" t="s">
        <v>5</v>
      </c>
      <c r="B218" s="70">
        <f t="shared" ref="B218:K218" si="116">B207-B229</f>
        <v>21808</v>
      </c>
      <c r="C218" s="70">
        <f t="shared" si="116"/>
        <v>21843</v>
      </c>
      <c r="D218" s="70">
        <f t="shared" si="116"/>
        <v>22225</v>
      </c>
      <c r="E218" s="70">
        <f t="shared" si="116"/>
        <v>22410</v>
      </c>
      <c r="F218" s="70">
        <f t="shared" si="116"/>
        <v>22563</v>
      </c>
      <c r="G218" s="70">
        <f t="shared" si="116"/>
        <v>22460</v>
      </c>
      <c r="H218" s="70">
        <f t="shared" si="116"/>
        <v>22068</v>
      </c>
      <c r="I218" s="70">
        <f t="shared" si="116"/>
        <v>21818</v>
      </c>
      <c r="J218" s="70">
        <f t="shared" si="116"/>
        <v>21309</v>
      </c>
      <c r="K218" s="70">
        <f t="shared" si="116"/>
        <v>21109</v>
      </c>
      <c r="L218" s="42"/>
      <c r="M218" s="118"/>
    </row>
    <row r="219" spans="1:15" s="49" customFormat="1" ht="12.75" customHeight="1" x14ac:dyDescent="0.25">
      <c r="A219" s="69" t="s">
        <v>6</v>
      </c>
      <c r="B219" s="70">
        <f t="shared" ref="B219:K219" si="117">B208-B230</f>
        <v>6847</v>
      </c>
      <c r="C219" s="70">
        <f t="shared" si="117"/>
        <v>6913</v>
      </c>
      <c r="D219" s="70">
        <f t="shared" si="117"/>
        <v>6973</v>
      </c>
      <c r="E219" s="70">
        <f t="shared" si="117"/>
        <v>6982</v>
      </c>
      <c r="F219" s="70">
        <f t="shared" si="117"/>
        <v>7004</v>
      </c>
      <c r="G219" s="70">
        <f t="shared" si="117"/>
        <v>7029</v>
      </c>
      <c r="H219" s="70">
        <f t="shared" si="117"/>
        <v>6986</v>
      </c>
      <c r="I219" s="70">
        <f t="shared" si="117"/>
        <v>6870</v>
      </c>
      <c r="J219" s="70">
        <f t="shared" si="117"/>
        <v>6613</v>
      </c>
      <c r="K219" s="70">
        <f t="shared" si="117"/>
        <v>6359</v>
      </c>
      <c r="L219" s="42"/>
      <c r="M219" s="118"/>
    </row>
    <row r="220" spans="1:15" s="49" customFormat="1" ht="12.75" customHeight="1" x14ac:dyDescent="0.25">
      <c r="A220" s="69" t="s">
        <v>7</v>
      </c>
      <c r="B220" s="70">
        <f t="shared" ref="B220:K220" si="118">B209-B231</f>
        <v>8525</v>
      </c>
      <c r="C220" s="70">
        <f t="shared" si="118"/>
        <v>8510</v>
      </c>
      <c r="D220" s="70">
        <f t="shared" si="118"/>
        <v>8601</v>
      </c>
      <c r="E220" s="70">
        <f t="shared" si="118"/>
        <v>8765</v>
      </c>
      <c r="F220" s="70">
        <f t="shared" si="118"/>
        <v>8909</v>
      </c>
      <c r="G220" s="70">
        <f t="shared" si="118"/>
        <v>8805</v>
      </c>
      <c r="H220" s="70">
        <f t="shared" si="118"/>
        <v>8704</v>
      </c>
      <c r="I220" s="70">
        <f t="shared" si="118"/>
        <v>8509</v>
      </c>
      <c r="J220" s="70">
        <f t="shared" si="118"/>
        <v>8211</v>
      </c>
      <c r="K220" s="70">
        <f t="shared" si="118"/>
        <v>7912</v>
      </c>
      <c r="L220" s="42"/>
      <c r="M220" s="118"/>
    </row>
    <row r="221" spans="1:15" s="49" customFormat="1" ht="12.75" customHeight="1" x14ac:dyDescent="0.25">
      <c r="A221" s="69" t="s">
        <v>21</v>
      </c>
      <c r="B221" s="70">
        <f t="shared" ref="B221:K221" si="119">B210-B232</f>
        <v>9054</v>
      </c>
      <c r="C221" s="70">
        <f t="shared" si="119"/>
        <v>9097</v>
      </c>
      <c r="D221" s="70">
        <f t="shared" si="119"/>
        <v>9152</v>
      </c>
      <c r="E221" s="70">
        <f t="shared" si="119"/>
        <v>9189</v>
      </c>
      <c r="F221" s="70">
        <f t="shared" si="119"/>
        <v>9267</v>
      </c>
      <c r="G221" s="70">
        <f t="shared" si="119"/>
        <v>9191</v>
      </c>
      <c r="H221" s="70">
        <f t="shared" si="119"/>
        <v>9095</v>
      </c>
      <c r="I221" s="70">
        <f t="shared" si="119"/>
        <v>8998</v>
      </c>
      <c r="J221" s="70">
        <f t="shared" si="119"/>
        <v>8923</v>
      </c>
      <c r="K221" s="70">
        <f t="shared" si="119"/>
        <v>8789</v>
      </c>
      <c r="L221" s="42"/>
      <c r="M221" s="118"/>
    </row>
    <row r="222" spans="1:15" s="49" customFormat="1" ht="12.75" customHeight="1" x14ac:dyDescent="0.25">
      <c r="A222" s="69" t="s">
        <v>9</v>
      </c>
      <c r="B222" s="70">
        <f t="shared" ref="B222:K222" si="120">B211-B233</f>
        <v>7440</v>
      </c>
      <c r="C222" s="70">
        <f t="shared" si="120"/>
        <v>7578</v>
      </c>
      <c r="D222" s="70">
        <f t="shared" si="120"/>
        <v>8048</v>
      </c>
      <c r="E222" s="70">
        <f t="shared" si="120"/>
        <v>8260</v>
      </c>
      <c r="F222" s="70">
        <f t="shared" si="120"/>
        <v>8323</v>
      </c>
      <c r="G222" s="70">
        <f t="shared" si="120"/>
        <v>8338</v>
      </c>
      <c r="H222" s="70">
        <f t="shared" si="120"/>
        <v>8281</v>
      </c>
      <c r="I222" s="70">
        <f t="shared" si="120"/>
        <v>8063</v>
      </c>
      <c r="J222" s="70">
        <f t="shared" si="120"/>
        <v>7897</v>
      </c>
      <c r="K222" s="70">
        <f t="shared" si="120"/>
        <v>7684</v>
      </c>
      <c r="L222" s="42"/>
      <c r="M222" s="118"/>
    </row>
    <row r="223" spans="1:15" s="49" customFormat="1" ht="12.75" customHeight="1" x14ac:dyDescent="0.25">
      <c r="A223" s="69" t="s">
        <v>10</v>
      </c>
      <c r="B223" s="70">
        <f>SUM(B214:B222)</f>
        <v>97684</v>
      </c>
      <c r="C223" s="70">
        <f t="shared" ref="C223:J223" si="121">SUM(C214:C222)</f>
        <v>98638</v>
      </c>
      <c r="D223" s="70">
        <f t="shared" si="121"/>
        <v>99741</v>
      </c>
      <c r="E223" s="70">
        <f t="shared" si="121"/>
        <v>100552</v>
      </c>
      <c r="F223" s="70">
        <f t="shared" si="121"/>
        <v>101141</v>
      </c>
      <c r="G223" s="70">
        <f t="shared" si="121"/>
        <v>101072</v>
      </c>
      <c r="H223" s="70">
        <f t="shared" si="121"/>
        <v>100259</v>
      </c>
      <c r="I223" s="70">
        <f t="shared" si="121"/>
        <v>98702</v>
      </c>
      <c r="J223" s="70">
        <f t="shared" si="121"/>
        <v>96716</v>
      </c>
      <c r="K223" s="70">
        <f>SUM(K214:K222)</f>
        <v>94602</v>
      </c>
      <c r="L223" s="42"/>
      <c r="M223" s="42"/>
    </row>
    <row r="224" spans="1:15" s="49" customFormat="1" ht="12.75" customHeight="1" x14ac:dyDescent="0.25">
      <c r="A224" s="68"/>
      <c r="B224" s="137" t="s">
        <v>118</v>
      </c>
      <c r="C224" s="137"/>
      <c r="D224" s="137"/>
      <c r="E224" s="137"/>
      <c r="F224" s="137"/>
      <c r="G224" s="137"/>
      <c r="H224" s="137"/>
      <c r="I224" s="137"/>
      <c r="J224" s="137"/>
      <c r="K224" s="137"/>
    </row>
    <row r="225" spans="1:15" s="49" customFormat="1" ht="12.75" customHeight="1" x14ac:dyDescent="0.25">
      <c r="A225" s="69" t="s">
        <v>1</v>
      </c>
      <c r="B225" s="70">
        <f>B81-B166</f>
        <v>1301</v>
      </c>
      <c r="C225" s="70">
        <f t="shared" ref="C225:K225" si="122">C81-C166</f>
        <v>1566</v>
      </c>
      <c r="D225" s="70">
        <f t="shared" si="122"/>
        <v>1801</v>
      </c>
      <c r="E225" s="70">
        <f t="shared" si="122"/>
        <v>1902</v>
      </c>
      <c r="F225" s="70">
        <f t="shared" si="122"/>
        <v>1988</v>
      </c>
      <c r="G225" s="70">
        <f t="shared" si="122"/>
        <v>2121</v>
      </c>
      <c r="H225" s="70">
        <f t="shared" si="122"/>
        <v>2154</v>
      </c>
      <c r="I225" s="70">
        <f t="shared" si="122"/>
        <v>2127</v>
      </c>
      <c r="J225" s="70">
        <f t="shared" si="122"/>
        <v>1993</v>
      </c>
      <c r="K225" s="70">
        <f t="shared" si="122"/>
        <v>1932</v>
      </c>
      <c r="L225" s="42"/>
      <c r="M225" s="118"/>
      <c r="N225" s="42"/>
      <c r="O225" s="116"/>
    </row>
    <row r="226" spans="1:15" s="49" customFormat="1" ht="12.75" customHeight="1" x14ac:dyDescent="0.25">
      <c r="A226" s="69" t="s">
        <v>2</v>
      </c>
      <c r="B226" s="70">
        <f t="shared" ref="B226:K226" si="123">B82-B167</f>
        <v>1651</v>
      </c>
      <c r="C226" s="70">
        <f t="shared" si="123"/>
        <v>1879</v>
      </c>
      <c r="D226" s="70">
        <f t="shared" si="123"/>
        <v>2150</v>
      </c>
      <c r="E226" s="70">
        <f t="shared" si="123"/>
        <v>2401</v>
      </c>
      <c r="F226" s="70">
        <f t="shared" si="123"/>
        <v>2655</v>
      </c>
      <c r="G226" s="70">
        <f t="shared" si="123"/>
        <v>2830</v>
      </c>
      <c r="H226" s="70">
        <f t="shared" si="123"/>
        <v>2863</v>
      </c>
      <c r="I226" s="70">
        <f t="shared" si="123"/>
        <v>2838</v>
      </c>
      <c r="J226" s="70">
        <f t="shared" si="123"/>
        <v>2818</v>
      </c>
      <c r="K226" s="70">
        <f t="shared" si="123"/>
        <v>2731</v>
      </c>
      <c r="L226" s="42"/>
      <c r="M226" s="118"/>
      <c r="N226" s="42"/>
      <c r="O226" s="116"/>
    </row>
    <row r="227" spans="1:15" s="49" customFormat="1" ht="12.75" customHeight="1" x14ac:dyDescent="0.25">
      <c r="A227" s="69" t="s">
        <v>20</v>
      </c>
      <c r="B227" s="70">
        <f t="shared" ref="B227:K227" si="124">B83-B168</f>
        <v>2759</v>
      </c>
      <c r="C227" s="70">
        <f t="shared" si="124"/>
        <v>3003</v>
      </c>
      <c r="D227" s="70">
        <f t="shared" si="124"/>
        <v>3393</v>
      </c>
      <c r="E227" s="70">
        <f t="shared" si="124"/>
        <v>3670</v>
      </c>
      <c r="F227" s="70">
        <f t="shared" si="124"/>
        <v>3960</v>
      </c>
      <c r="G227" s="70">
        <f t="shared" si="124"/>
        <v>4083</v>
      </c>
      <c r="H227" s="70">
        <f t="shared" si="124"/>
        <v>3983</v>
      </c>
      <c r="I227" s="70">
        <f t="shared" si="124"/>
        <v>3692</v>
      </c>
      <c r="J227" s="70">
        <f t="shared" si="124"/>
        <v>3343</v>
      </c>
      <c r="K227" s="70">
        <f t="shared" si="124"/>
        <v>2938</v>
      </c>
      <c r="L227" s="42"/>
      <c r="M227" s="118"/>
      <c r="N227" s="42"/>
      <c r="O227" s="116"/>
    </row>
    <row r="228" spans="1:15" s="49" customFormat="1" ht="12.75" customHeight="1" x14ac:dyDescent="0.25">
      <c r="A228" s="69" t="s">
        <v>4</v>
      </c>
      <c r="B228" s="70">
        <f t="shared" ref="B228:K228" si="125">B84-B169</f>
        <v>3353</v>
      </c>
      <c r="C228" s="70">
        <f t="shared" si="125"/>
        <v>3758</v>
      </c>
      <c r="D228" s="70">
        <f t="shared" si="125"/>
        <v>4170</v>
      </c>
      <c r="E228" s="70">
        <f t="shared" si="125"/>
        <v>4531</v>
      </c>
      <c r="F228" s="70">
        <f t="shared" si="125"/>
        <v>4909</v>
      </c>
      <c r="G228" s="70">
        <f t="shared" si="125"/>
        <v>5172</v>
      </c>
      <c r="H228" s="70">
        <f t="shared" si="125"/>
        <v>5095</v>
      </c>
      <c r="I228" s="70">
        <f t="shared" si="125"/>
        <v>5127</v>
      </c>
      <c r="J228" s="70">
        <f t="shared" si="125"/>
        <v>4862</v>
      </c>
      <c r="K228" s="70">
        <f t="shared" si="125"/>
        <v>4611</v>
      </c>
      <c r="L228" s="42"/>
      <c r="M228" s="118"/>
      <c r="N228" s="42"/>
      <c r="O228" s="116"/>
    </row>
    <row r="229" spans="1:15" s="49" customFormat="1" ht="12.75" customHeight="1" x14ac:dyDescent="0.25">
      <c r="A229" s="69" t="s">
        <v>5</v>
      </c>
      <c r="B229" s="70">
        <f t="shared" ref="B229:K229" si="126">B85-B170</f>
        <v>3252</v>
      </c>
      <c r="C229" s="70">
        <f t="shared" si="126"/>
        <v>3683</v>
      </c>
      <c r="D229" s="70">
        <f t="shared" si="126"/>
        <v>4055</v>
      </c>
      <c r="E229" s="70">
        <f t="shared" si="126"/>
        <v>4364</v>
      </c>
      <c r="F229" s="70">
        <f t="shared" si="126"/>
        <v>4636</v>
      </c>
      <c r="G229" s="70">
        <f t="shared" si="126"/>
        <v>5119</v>
      </c>
      <c r="H229" s="70">
        <f t="shared" si="126"/>
        <v>5277</v>
      </c>
      <c r="I229" s="70">
        <f t="shared" si="126"/>
        <v>5396</v>
      </c>
      <c r="J229" s="70">
        <f t="shared" si="126"/>
        <v>5247</v>
      </c>
      <c r="K229" s="70">
        <f t="shared" si="126"/>
        <v>5093</v>
      </c>
      <c r="L229" s="42"/>
      <c r="M229" s="118"/>
      <c r="N229" s="42"/>
      <c r="O229" s="116"/>
    </row>
    <row r="230" spans="1:15" s="49" customFormat="1" ht="12.75" customHeight="1" x14ac:dyDescent="0.25">
      <c r="A230" s="69" t="s">
        <v>6</v>
      </c>
      <c r="B230" s="70">
        <f t="shared" ref="B230:K230" si="127">B86-B171</f>
        <v>809</v>
      </c>
      <c r="C230" s="70">
        <f t="shared" si="127"/>
        <v>980</v>
      </c>
      <c r="D230" s="70">
        <f t="shared" si="127"/>
        <v>1128</v>
      </c>
      <c r="E230" s="70">
        <f t="shared" si="127"/>
        <v>1197</v>
      </c>
      <c r="F230" s="70">
        <f t="shared" si="127"/>
        <v>1337</v>
      </c>
      <c r="G230" s="70">
        <f t="shared" si="127"/>
        <v>1446</v>
      </c>
      <c r="H230" s="70">
        <f t="shared" si="127"/>
        <v>1456</v>
      </c>
      <c r="I230" s="70">
        <f t="shared" si="127"/>
        <v>1449</v>
      </c>
      <c r="J230" s="70">
        <f t="shared" si="127"/>
        <v>1394</v>
      </c>
      <c r="K230" s="70">
        <f t="shared" si="127"/>
        <v>1303</v>
      </c>
      <c r="L230" s="42"/>
      <c r="M230" s="118"/>
      <c r="N230" s="42"/>
      <c r="O230" s="116"/>
    </row>
    <row r="231" spans="1:15" s="49" customFormat="1" ht="12.75" customHeight="1" x14ac:dyDescent="0.25">
      <c r="A231" s="69" t="s">
        <v>7</v>
      </c>
      <c r="B231" s="70">
        <f t="shared" ref="B231:K231" si="128">B87-B172</f>
        <v>1186</v>
      </c>
      <c r="C231" s="70">
        <f t="shared" si="128"/>
        <v>1424</v>
      </c>
      <c r="D231" s="70">
        <f t="shared" si="128"/>
        <v>1706</v>
      </c>
      <c r="E231" s="70">
        <f t="shared" si="128"/>
        <v>1870</v>
      </c>
      <c r="F231" s="70">
        <f t="shared" si="128"/>
        <v>2099</v>
      </c>
      <c r="G231" s="70">
        <f t="shared" si="128"/>
        <v>2249</v>
      </c>
      <c r="H231" s="70">
        <f t="shared" si="128"/>
        <v>2231</v>
      </c>
      <c r="I231" s="70">
        <f t="shared" si="128"/>
        <v>2135</v>
      </c>
      <c r="J231" s="70">
        <f t="shared" si="128"/>
        <v>2092</v>
      </c>
      <c r="K231" s="70">
        <f t="shared" si="128"/>
        <v>1960</v>
      </c>
      <c r="L231" s="42"/>
      <c r="M231" s="118"/>
      <c r="N231" s="42"/>
      <c r="O231" s="116"/>
    </row>
    <row r="232" spans="1:15" s="49" customFormat="1" ht="12.75" customHeight="1" x14ac:dyDescent="0.25">
      <c r="A232" s="69" t="s">
        <v>21</v>
      </c>
      <c r="B232" s="70">
        <f t="shared" ref="B232:K232" si="129">B88-B173</f>
        <v>1360</v>
      </c>
      <c r="C232" s="70">
        <f t="shared" si="129"/>
        <v>1590</v>
      </c>
      <c r="D232" s="70">
        <f t="shared" si="129"/>
        <v>1811</v>
      </c>
      <c r="E232" s="70">
        <f t="shared" si="129"/>
        <v>1968</v>
      </c>
      <c r="F232" s="70">
        <f t="shared" si="129"/>
        <v>2128</v>
      </c>
      <c r="G232" s="70">
        <f t="shared" si="129"/>
        <v>2169</v>
      </c>
      <c r="H232" s="70">
        <f t="shared" si="129"/>
        <v>2168</v>
      </c>
      <c r="I232" s="70">
        <f t="shared" si="129"/>
        <v>2147</v>
      </c>
      <c r="J232" s="70">
        <f t="shared" si="129"/>
        <v>2022</v>
      </c>
      <c r="K232" s="70">
        <f t="shared" si="129"/>
        <v>1847</v>
      </c>
      <c r="L232" s="42"/>
      <c r="M232" s="118"/>
      <c r="N232" s="42"/>
      <c r="O232" s="116"/>
    </row>
    <row r="233" spans="1:15" s="49" customFormat="1" ht="12.75" customHeight="1" x14ac:dyDescent="0.25">
      <c r="A233" s="69" t="s">
        <v>9</v>
      </c>
      <c r="B233" s="70">
        <f t="shared" ref="B233:K233" si="130">B89-B174</f>
        <v>793</v>
      </c>
      <c r="C233" s="70">
        <f t="shared" si="130"/>
        <v>918</v>
      </c>
      <c r="D233" s="70">
        <f t="shared" si="130"/>
        <v>1148</v>
      </c>
      <c r="E233" s="70">
        <f t="shared" si="130"/>
        <v>1242</v>
      </c>
      <c r="F233" s="70">
        <f t="shared" si="130"/>
        <v>1401</v>
      </c>
      <c r="G233" s="70">
        <f t="shared" si="130"/>
        <v>1539</v>
      </c>
      <c r="H233" s="70">
        <f t="shared" si="130"/>
        <v>1563</v>
      </c>
      <c r="I233" s="70">
        <f t="shared" si="130"/>
        <v>1517</v>
      </c>
      <c r="J233" s="70">
        <f t="shared" si="130"/>
        <v>1470</v>
      </c>
      <c r="K233" s="70">
        <f t="shared" si="130"/>
        <v>1358</v>
      </c>
      <c r="L233" s="42"/>
      <c r="M233" s="118"/>
      <c r="N233" s="42"/>
      <c r="O233" s="116"/>
    </row>
    <row r="234" spans="1:15" s="49" customFormat="1" ht="12.75" customHeight="1" x14ac:dyDescent="0.25">
      <c r="A234" s="69" t="s">
        <v>10</v>
      </c>
      <c r="B234" s="70">
        <f>SUM(B225:B233)</f>
        <v>16464</v>
      </c>
      <c r="C234" s="70">
        <f t="shared" ref="C234:K234" si="131">SUM(C225:C233)</f>
        <v>18801</v>
      </c>
      <c r="D234" s="70">
        <f t="shared" si="131"/>
        <v>21362</v>
      </c>
      <c r="E234" s="70">
        <f t="shared" si="131"/>
        <v>23145</v>
      </c>
      <c r="F234" s="70">
        <f t="shared" si="131"/>
        <v>25113</v>
      </c>
      <c r="G234" s="70">
        <f t="shared" si="131"/>
        <v>26728</v>
      </c>
      <c r="H234" s="70">
        <f t="shared" si="131"/>
        <v>26790</v>
      </c>
      <c r="I234" s="70">
        <f t="shared" si="131"/>
        <v>26428</v>
      </c>
      <c r="J234" s="70">
        <f t="shared" si="131"/>
        <v>25241</v>
      </c>
      <c r="K234" s="70">
        <f t="shared" si="131"/>
        <v>23773</v>
      </c>
      <c r="L234" s="42"/>
      <c r="M234" s="42"/>
      <c r="N234" s="42"/>
    </row>
    <row r="235" spans="1:15" s="49" customFormat="1" x14ac:dyDescent="0.25"/>
    <row r="236" spans="1:15" s="49" customFormat="1" x14ac:dyDescent="0.25"/>
    <row r="237" spans="1:15" s="49" customFormat="1" x14ac:dyDescent="0.25"/>
    <row r="238" spans="1:15" s="49" customFormat="1" x14ac:dyDescent="0.25"/>
    <row r="239" spans="1:15" s="49" customFormat="1" ht="15.75" x14ac:dyDescent="0.25">
      <c r="A239" s="2" t="s">
        <v>120</v>
      </c>
    </row>
    <row r="240" spans="1:15" s="49" customFormat="1" ht="15" customHeight="1" x14ac:dyDescent="0.25">
      <c r="A240" s="141" t="s">
        <v>0</v>
      </c>
      <c r="B240" s="142" t="s">
        <v>19</v>
      </c>
      <c r="C240" s="142"/>
      <c r="D240" s="142"/>
      <c r="E240" s="142"/>
      <c r="F240" s="142"/>
      <c r="G240" s="142"/>
      <c r="H240" s="142"/>
      <c r="I240" s="142"/>
      <c r="J240" s="142"/>
      <c r="K240" s="142"/>
    </row>
    <row r="241" spans="1:14" s="49" customFormat="1" ht="15" customHeight="1" x14ac:dyDescent="0.25">
      <c r="A241" s="141"/>
      <c r="B241" s="120">
        <v>2007</v>
      </c>
      <c r="C241" s="120">
        <v>2008</v>
      </c>
      <c r="D241" s="120">
        <v>2009</v>
      </c>
      <c r="E241" s="120">
        <v>2010</v>
      </c>
      <c r="F241" s="120">
        <v>2011</v>
      </c>
      <c r="G241" s="120">
        <v>2012</v>
      </c>
      <c r="H241" s="120">
        <v>2013</v>
      </c>
      <c r="I241" s="120">
        <v>2014</v>
      </c>
      <c r="J241" s="120">
        <v>2015</v>
      </c>
      <c r="K241" s="120">
        <v>2016</v>
      </c>
    </row>
    <row r="242" spans="1:14" s="49" customFormat="1" x14ac:dyDescent="0.25">
      <c r="A242" s="13" t="s">
        <v>1</v>
      </c>
      <c r="B242" s="32">
        <f>B225/B203*100</f>
        <v>18.655004301691999</v>
      </c>
      <c r="C242" s="32">
        <f t="shared" ref="C242:K242" si="132">C225/C203*100</f>
        <v>21.662747267948539</v>
      </c>
      <c r="D242" s="32">
        <f t="shared" si="132"/>
        <v>24.298434970318404</v>
      </c>
      <c r="E242" s="32">
        <f t="shared" si="132"/>
        <v>25.33972821742606</v>
      </c>
      <c r="F242" s="32">
        <f t="shared" si="132"/>
        <v>26.161337018028686</v>
      </c>
      <c r="G242" s="32">
        <f t="shared" si="132"/>
        <v>27.463420950407873</v>
      </c>
      <c r="H242" s="32">
        <f t="shared" si="132"/>
        <v>28.028627195836041</v>
      </c>
      <c r="I242" s="32">
        <f t="shared" si="132"/>
        <v>28.034796362198499</v>
      </c>
      <c r="J242" s="32">
        <f t="shared" si="132"/>
        <v>27.211906062261061</v>
      </c>
      <c r="K242" s="32">
        <f t="shared" si="132"/>
        <v>26.648275862068964</v>
      </c>
      <c r="L242" s="34"/>
      <c r="M242" s="34"/>
      <c r="N242" s="34"/>
    </row>
    <row r="243" spans="1:14" s="49" customFormat="1" x14ac:dyDescent="0.25">
      <c r="A243" s="13" t="s">
        <v>2</v>
      </c>
      <c r="B243" s="32">
        <f t="shared" ref="B243:K243" si="133">B226/B204*100</f>
        <v>15.253141167775313</v>
      </c>
      <c r="C243" s="32">
        <f t="shared" si="133"/>
        <v>16.585753376290935</v>
      </c>
      <c r="D243" s="32">
        <f t="shared" si="133"/>
        <v>18.404382811162474</v>
      </c>
      <c r="E243" s="32">
        <f t="shared" si="133"/>
        <v>19.749938307148145</v>
      </c>
      <c r="F243" s="32">
        <f t="shared" si="133"/>
        <v>21.454545454545453</v>
      </c>
      <c r="G243" s="32">
        <f t="shared" si="133"/>
        <v>22.234443746071651</v>
      </c>
      <c r="H243" s="32">
        <f t="shared" si="133"/>
        <v>22.577083826196674</v>
      </c>
      <c r="I243" s="32">
        <f t="shared" si="133"/>
        <v>22.595541401273884</v>
      </c>
      <c r="J243" s="32">
        <f t="shared" si="133"/>
        <v>22.998449359340569</v>
      </c>
      <c r="K243" s="32">
        <f t="shared" si="133"/>
        <v>22.914918610505119</v>
      </c>
      <c r="L243" s="34"/>
      <c r="M243" s="34"/>
      <c r="N243" s="34"/>
    </row>
    <row r="244" spans="1:14" s="49" customFormat="1" x14ac:dyDescent="0.25">
      <c r="A244" s="13" t="s">
        <v>20</v>
      </c>
      <c r="B244" s="32">
        <f t="shared" ref="B244:K244" si="134">B227/B205*100</f>
        <v>17.259931185486394</v>
      </c>
      <c r="C244" s="32">
        <f t="shared" si="134"/>
        <v>18.319912152269399</v>
      </c>
      <c r="D244" s="32">
        <f t="shared" si="134"/>
        <v>20.26276500447895</v>
      </c>
      <c r="E244" s="32">
        <f t="shared" si="134"/>
        <v>21.594586643130331</v>
      </c>
      <c r="F244" s="32">
        <f t="shared" si="134"/>
        <v>22.910037604859703</v>
      </c>
      <c r="G244" s="32">
        <f t="shared" si="134"/>
        <v>23.425129087779688</v>
      </c>
      <c r="H244" s="32">
        <f t="shared" si="134"/>
        <v>22.977962386062075</v>
      </c>
      <c r="I244" s="32">
        <f t="shared" si="134"/>
        <v>21.843568808425037</v>
      </c>
      <c r="J244" s="32">
        <f t="shared" si="134"/>
        <v>20.353120243531205</v>
      </c>
      <c r="K244" s="32">
        <f t="shared" si="134"/>
        <v>18.637401674701852</v>
      </c>
      <c r="L244" s="34"/>
      <c r="M244" s="34"/>
      <c r="N244" s="34"/>
    </row>
    <row r="245" spans="1:14" s="49" customFormat="1" x14ac:dyDescent="0.25">
      <c r="A245" s="13" t="s">
        <v>4</v>
      </c>
      <c r="B245" s="32">
        <f t="shared" ref="B245:K245" si="135">B228/B206*100</f>
        <v>17.381162199989632</v>
      </c>
      <c r="C245" s="32">
        <f t="shared" si="135"/>
        <v>18.834260512203681</v>
      </c>
      <c r="D245" s="32">
        <f t="shared" si="135"/>
        <v>20.424156340304648</v>
      </c>
      <c r="E245" s="32">
        <f t="shared" si="135"/>
        <v>21.792035398230087</v>
      </c>
      <c r="F245" s="32">
        <f t="shared" si="135"/>
        <v>23.016691672918231</v>
      </c>
      <c r="G245" s="32">
        <f t="shared" si="135"/>
        <v>23.973301195883934</v>
      </c>
      <c r="H245" s="32">
        <f t="shared" si="135"/>
        <v>23.675650557620816</v>
      </c>
      <c r="I245" s="32">
        <f t="shared" si="135"/>
        <v>24.207941829170405</v>
      </c>
      <c r="J245" s="32">
        <f t="shared" si="135"/>
        <v>23.400875968619147</v>
      </c>
      <c r="K245" s="32">
        <f t="shared" si="135"/>
        <v>23.021618652953219</v>
      </c>
      <c r="L245" s="34"/>
      <c r="M245" s="34"/>
      <c r="N245" s="34"/>
    </row>
    <row r="246" spans="1:14" s="49" customFormat="1" x14ac:dyDescent="0.25">
      <c r="A246" s="13" t="s">
        <v>5</v>
      </c>
      <c r="B246" s="32">
        <f t="shared" ref="B246:K246" si="136">B229/B207*100</f>
        <v>12.976855546687949</v>
      </c>
      <c r="C246" s="32">
        <f t="shared" si="136"/>
        <v>14.428425918671159</v>
      </c>
      <c r="D246" s="32">
        <f t="shared" si="136"/>
        <v>15.429984779299849</v>
      </c>
      <c r="E246" s="32">
        <f t="shared" si="136"/>
        <v>16.299394935385074</v>
      </c>
      <c r="F246" s="32">
        <f t="shared" si="136"/>
        <v>17.044744292069559</v>
      </c>
      <c r="G246" s="32">
        <f t="shared" si="136"/>
        <v>18.561224119801299</v>
      </c>
      <c r="H246" s="32">
        <f t="shared" si="136"/>
        <v>19.297860669226548</v>
      </c>
      <c r="I246" s="32">
        <f t="shared" si="136"/>
        <v>19.828029690600427</v>
      </c>
      <c r="J246" s="32">
        <f t="shared" si="136"/>
        <v>19.7582467239042</v>
      </c>
      <c r="K246" s="32">
        <f t="shared" si="136"/>
        <v>19.43744752308984</v>
      </c>
      <c r="L246" s="34"/>
      <c r="M246" s="34"/>
      <c r="N246" s="34"/>
    </row>
    <row r="247" spans="1:14" s="49" customFormat="1" x14ac:dyDescent="0.25">
      <c r="A247" s="13" t="s">
        <v>6</v>
      </c>
      <c r="B247" s="32">
        <f t="shared" ref="B247:K247" si="137">B230/B208*100</f>
        <v>10.566875653082549</v>
      </c>
      <c r="C247" s="32">
        <f t="shared" si="137"/>
        <v>12.416064867604208</v>
      </c>
      <c r="D247" s="32">
        <f t="shared" si="137"/>
        <v>13.924206888038515</v>
      </c>
      <c r="E247" s="32">
        <f t="shared" si="137"/>
        <v>14.63504095855239</v>
      </c>
      <c r="F247" s="32">
        <f t="shared" si="137"/>
        <v>16.029253087159816</v>
      </c>
      <c r="G247" s="32">
        <f t="shared" si="137"/>
        <v>17.061946902654867</v>
      </c>
      <c r="H247" s="32">
        <f t="shared" si="137"/>
        <v>17.247097844112769</v>
      </c>
      <c r="I247" s="32">
        <f t="shared" si="137"/>
        <v>17.417958889289579</v>
      </c>
      <c r="J247" s="32">
        <f t="shared" si="137"/>
        <v>17.40976645435244</v>
      </c>
      <c r="K247" s="32">
        <f t="shared" si="137"/>
        <v>17.006003654398331</v>
      </c>
      <c r="L247" s="34"/>
      <c r="M247" s="34"/>
      <c r="N247" s="34"/>
    </row>
    <row r="248" spans="1:14" s="49" customFormat="1" x14ac:dyDescent="0.25">
      <c r="A248" s="13" t="s">
        <v>7</v>
      </c>
      <c r="B248" s="32">
        <f t="shared" ref="B248:K248" si="138">B231/B209*100</f>
        <v>12.21295438162908</v>
      </c>
      <c r="C248" s="32">
        <f t="shared" si="138"/>
        <v>14.334608415542583</v>
      </c>
      <c r="D248" s="32">
        <f t="shared" si="138"/>
        <v>16.551857960609297</v>
      </c>
      <c r="E248" s="32">
        <f t="shared" si="138"/>
        <v>17.583450869769628</v>
      </c>
      <c r="F248" s="32">
        <f t="shared" si="138"/>
        <v>19.067950581395348</v>
      </c>
      <c r="G248" s="32">
        <f t="shared" si="138"/>
        <v>20.345576261986611</v>
      </c>
      <c r="H248" s="32">
        <f t="shared" si="138"/>
        <v>20.402377686328304</v>
      </c>
      <c r="I248" s="32">
        <f t="shared" si="138"/>
        <v>20.05824877865464</v>
      </c>
      <c r="J248" s="32">
        <f t="shared" si="138"/>
        <v>20.30476560225177</v>
      </c>
      <c r="K248" s="32">
        <f t="shared" si="138"/>
        <v>19.854132901134523</v>
      </c>
      <c r="L248" s="34"/>
      <c r="M248" s="34"/>
      <c r="N248" s="34"/>
    </row>
    <row r="249" spans="1:14" s="49" customFormat="1" x14ac:dyDescent="0.25">
      <c r="A249" s="13" t="s">
        <v>21</v>
      </c>
      <c r="B249" s="32">
        <f t="shared" ref="B249:K249" si="139">B232/B210*100</f>
        <v>13.059343191857115</v>
      </c>
      <c r="C249" s="32">
        <f t="shared" si="139"/>
        <v>14.877889024047908</v>
      </c>
      <c r="D249" s="32">
        <f t="shared" si="139"/>
        <v>16.519200948645445</v>
      </c>
      <c r="E249" s="32">
        <f t="shared" si="139"/>
        <v>17.639150309222909</v>
      </c>
      <c r="F249" s="32">
        <f t="shared" si="139"/>
        <v>18.67485739359368</v>
      </c>
      <c r="G249" s="32">
        <f t="shared" si="139"/>
        <v>19.093309859154932</v>
      </c>
      <c r="H249" s="32">
        <f t="shared" si="139"/>
        <v>19.248867974784691</v>
      </c>
      <c r="I249" s="32">
        <f t="shared" si="139"/>
        <v>19.264244055630328</v>
      </c>
      <c r="J249" s="32">
        <f t="shared" si="139"/>
        <v>18.47418912745546</v>
      </c>
      <c r="K249" s="32">
        <f t="shared" si="139"/>
        <v>17.365550959007145</v>
      </c>
      <c r="L249" s="34"/>
      <c r="M249" s="34"/>
      <c r="N249" s="34"/>
    </row>
    <row r="250" spans="1:14" s="49" customFormat="1" x14ac:dyDescent="0.25">
      <c r="A250" s="13" t="s">
        <v>9</v>
      </c>
      <c r="B250" s="32">
        <f t="shared" ref="B250:K250" si="140">B233/B211*100</f>
        <v>9.6319689056237099</v>
      </c>
      <c r="C250" s="32">
        <f t="shared" si="140"/>
        <v>10.805084745762713</v>
      </c>
      <c r="D250" s="32">
        <f t="shared" si="140"/>
        <v>12.483688560243584</v>
      </c>
      <c r="E250" s="32">
        <f t="shared" si="140"/>
        <v>13.070932435276783</v>
      </c>
      <c r="F250" s="32">
        <f t="shared" si="140"/>
        <v>14.407651172357056</v>
      </c>
      <c r="G250" s="32">
        <f t="shared" si="140"/>
        <v>15.581654348486381</v>
      </c>
      <c r="H250" s="32">
        <f t="shared" si="140"/>
        <v>15.877691995123932</v>
      </c>
      <c r="I250" s="32">
        <f t="shared" si="140"/>
        <v>15.835073068893529</v>
      </c>
      <c r="J250" s="32">
        <f t="shared" si="140"/>
        <v>15.693391694245756</v>
      </c>
      <c r="K250" s="32">
        <f t="shared" si="140"/>
        <v>15.018801150188011</v>
      </c>
      <c r="L250" s="34"/>
      <c r="M250" s="34"/>
      <c r="N250" s="34"/>
    </row>
    <row r="251" spans="1:14" s="49" customFormat="1" x14ac:dyDescent="0.25">
      <c r="A251" s="13" t="s">
        <v>10</v>
      </c>
      <c r="B251" s="32">
        <f t="shared" ref="B251:K251" si="141">B234/B212*100</f>
        <v>14.423380173108596</v>
      </c>
      <c r="C251" s="32">
        <f t="shared" si="141"/>
        <v>16.009162203356635</v>
      </c>
      <c r="D251" s="32">
        <f t="shared" si="141"/>
        <v>17.639529986870681</v>
      </c>
      <c r="E251" s="32">
        <f t="shared" si="141"/>
        <v>18.711043921841274</v>
      </c>
      <c r="F251" s="32">
        <f t="shared" si="141"/>
        <v>19.890854943209721</v>
      </c>
      <c r="G251" s="32">
        <f t="shared" si="141"/>
        <v>20.913928012519563</v>
      </c>
      <c r="H251" s="32">
        <f t="shared" si="141"/>
        <v>21.086352509661626</v>
      </c>
      <c r="I251" s="32">
        <f t="shared" si="141"/>
        <v>21.120434747862223</v>
      </c>
      <c r="J251" s="32">
        <f t="shared" si="141"/>
        <v>20.696638979312382</v>
      </c>
      <c r="K251" s="32">
        <f t="shared" si="141"/>
        <v>20.082787750791976</v>
      </c>
      <c r="L251" s="34"/>
      <c r="M251" s="34"/>
      <c r="N251" s="34"/>
    </row>
  </sheetData>
  <mergeCells count="33">
    <mergeCell ref="B213:K213"/>
    <mergeCell ref="B224:K224"/>
    <mergeCell ref="A240:A241"/>
    <mergeCell ref="B240:K240"/>
    <mergeCell ref="A181:A182"/>
    <mergeCell ref="B181:K181"/>
    <mergeCell ref="A200:A201"/>
    <mergeCell ref="B200:K200"/>
    <mergeCell ref="B202:K202"/>
    <mergeCell ref="A141:A142"/>
    <mergeCell ref="B141:K141"/>
    <mergeCell ref="B143:K143"/>
    <mergeCell ref="B154:K154"/>
    <mergeCell ref="B165:K165"/>
    <mergeCell ref="A123:A124"/>
    <mergeCell ref="B123:K123"/>
    <mergeCell ref="A96:A97"/>
    <mergeCell ref="B96:K96"/>
    <mergeCell ref="B98:K98"/>
    <mergeCell ref="A56:A57"/>
    <mergeCell ref="B56:K56"/>
    <mergeCell ref="B109:K109"/>
    <mergeCell ref="B69:K69"/>
    <mergeCell ref="B80:K80"/>
    <mergeCell ref="B58:K58"/>
    <mergeCell ref="B42:K42"/>
    <mergeCell ref="A3:A4"/>
    <mergeCell ref="B3:K3"/>
    <mergeCell ref="B16:K16"/>
    <mergeCell ref="B5:K5"/>
    <mergeCell ref="A29:A30"/>
    <mergeCell ref="B29:K29"/>
    <mergeCell ref="B31:K31"/>
  </mergeCells>
  <printOptions horizontalCentered="1"/>
  <pageMargins left="0" right="0" top="0.74803149606299213" bottom="0.74803149606299213" header="0.31496062992125984" footer="0.31496062992125984"/>
  <pageSetup paperSize="9" scale="90" orientation="portrait" r:id="rId1"/>
  <rowBreaks count="2" manualBreakCount="2">
    <brk id="53" max="16383" man="1"/>
    <brk id="9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B944-1CDF-4FFA-ADAB-55AC10784AB7}">
  <dimension ref="A1:I30"/>
  <sheetViews>
    <sheetView showGridLines="0" tabSelected="1" workbookViewId="0">
      <selection activeCell="L4" sqref="L4"/>
    </sheetView>
  </sheetViews>
  <sheetFormatPr defaultRowHeight="11.25" x14ac:dyDescent="0.25"/>
  <cols>
    <col min="1" max="1" width="11.7109375" style="18" customWidth="1"/>
    <col min="2" max="9" width="11.7109375" style="5" customWidth="1"/>
    <col min="10" max="12" width="9.140625" style="5" customWidth="1"/>
    <col min="13" max="234" width="9.140625" style="5"/>
    <col min="235" max="235" width="10.42578125" style="5" customWidth="1"/>
    <col min="236" max="239" width="8.28515625" style="5" customWidth="1"/>
    <col min="240" max="240" width="9.140625" style="5"/>
    <col min="241" max="243" width="8.28515625" style="5" customWidth="1"/>
    <col min="244" max="244" width="10" style="5" bestFit="1" customWidth="1"/>
    <col min="245" max="245" width="10" style="5" customWidth="1"/>
    <col min="246" max="490" width="9.140625" style="5"/>
    <col min="491" max="491" width="10.42578125" style="5" customWidth="1"/>
    <col min="492" max="495" width="8.28515625" style="5" customWidth="1"/>
    <col min="496" max="496" width="9.140625" style="5"/>
    <col min="497" max="499" width="8.28515625" style="5" customWidth="1"/>
    <col min="500" max="500" width="10" style="5" bestFit="1" customWidth="1"/>
    <col min="501" max="501" width="10" style="5" customWidth="1"/>
    <col min="502" max="746" width="9.140625" style="5"/>
    <col min="747" max="747" width="10.42578125" style="5" customWidth="1"/>
    <col min="748" max="751" width="8.28515625" style="5" customWidth="1"/>
    <col min="752" max="752" width="9.140625" style="5"/>
    <col min="753" max="755" width="8.28515625" style="5" customWidth="1"/>
    <col min="756" max="756" width="10" style="5" bestFit="1" customWidth="1"/>
    <col min="757" max="757" width="10" style="5" customWidth="1"/>
    <col min="758" max="1002" width="9.140625" style="5"/>
    <col min="1003" max="1003" width="10.42578125" style="5" customWidth="1"/>
    <col min="1004" max="1007" width="8.28515625" style="5" customWidth="1"/>
    <col min="1008" max="1008" width="9.140625" style="5"/>
    <col min="1009" max="1011" width="8.28515625" style="5" customWidth="1"/>
    <col min="1012" max="1012" width="10" style="5" bestFit="1" customWidth="1"/>
    <col min="1013" max="1013" width="10" style="5" customWidth="1"/>
    <col min="1014" max="1258" width="9.140625" style="5"/>
    <col min="1259" max="1259" width="10.42578125" style="5" customWidth="1"/>
    <col min="1260" max="1263" width="8.28515625" style="5" customWidth="1"/>
    <col min="1264" max="1264" width="9.140625" style="5"/>
    <col min="1265" max="1267" width="8.28515625" style="5" customWidth="1"/>
    <col min="1268" max="1268" width="10" style="5" bestFit="1" customWidth="1"/>
    <col min="1269" max="1269" width="10" style="5" customWidth="1"/>
    <col min="1270" max="1514" width="9.140625" style="5"/>
    <col min="1515" max="1515" width="10.42578125" style="5" customWidth="1"/>
    <col min="1516" max="1519" width="8.28515625" style="5" customWidth="1"/>
    <col min="1520" max="1520" width="9.140625" style="5"/>
    <col min="1521" max="1523" width="8.28515625" style="5" customWidth="1"/>
    <col min="1524" max="1524" width="10" style="5" bestFit="1" customWidth="1"/>
    <col min="1525" max="1525" width="10" style="5" customWidth="1"/>
    <col min="1526" max="1770" width="9.140625" style="5"/>
    <col min="1771" max="1771" width="10.42578125" style="5" customWidth="1"/>
    <col min="1772" max="1775" width="8.28515625" style="5" customWidth="1"/>
    <col min="1776" max="1776" width="9.140625" style="5"/>
    <col min="1777" max="1779" width="8.28515625" style="5" customWidth="1"/>
    <col min="1780" max="1780" width="10" style="5" bestFit="1" customWidth="1"/>
    <col min="1781" max="1781" width="10" style="5" customWidth="1"/>
    <col min="1782" max="2026" width="9.140625" style="5"/>
    <col min="2027" max="2027" width="10.42578125" style="5" customWidth="1"/>
    <col min="2028" max="2031" width="8.28515625" style="5" customWidth="1"/>
    <col min="2032" max="2032" width="9.140625" style="5"/>
    <col min="2033" max="2035" width="8.28515625" style="5" customWidth="1"/>
    <col min="2036" max="2036" width="10" style="5" bestFit="1" customWidth="1"/>
    <col min="2037" max="2037" width="10" style="5" customWidth="1"/>
    <col min="2038" max="2282" width="9.140625" style="5"/>
    <col min="2283" max="2283" width="10.42578125" style="5" customWidth="1"/>
    <col min="2284" max="2287" width="8.28515625" style="5" customWidth="1"/>
    <col min="2288" max="2288" width="9.140625" style="5"/>
    <col min="2289" max="2291" width="8.28515625" style="5" customWidth="1"/>
    <col min="2292" max="2292" width="10" style="5" bestFit="1" customWidth="1"/>
    <col min="2293" max="2293" width="10" style="5" customWidth="1"/>
    <col min="2294" max="2538" width="9.140625" style="5"/>
    <col min="2539" max="2539" width="10.42578125" style="5" customWidth="1"/>
    <col min="2540" max="2543" width="8.28515625" style="5" customWidth="1"/>
    <col min="2544" max="2544" width="9.140625" style="5"/>
    <col min="2545" max="2547" width="8.28515625" style="5" customWidth="1"/>
    <col min="2548" max="2548" width="10" style="5" bestFit="1" customWidth="1"/>
    <col min="2549" max="2549" width="10" style="5" customWidth="1"/>
    <col min="2550" max="2794" width="9.140625" style="5"/>
    <col min="2795" max="2795" width="10.42578125" style="5" customWidth="1"/>
    <col min="2796" max="2799" width="8.28515625" style="5" customWidth="1"/>
    <col min="2800" max="2800" width="9.140625" style="5"/>
    <col min="2801" max="2803" width="8.28515625" style="5" customWidth="1"/>
    <col min="2804" max="2804" width="10" style="5" bestFit="1" customWidth="1"/>
    <col min="2805" max="2805" width="10" style="5" customWidth="1"/>
    <col min="2806" max="3050" width="9.140625" style="5"/>
    <col min="3051" max="3051" width="10.42578125" style="5" customWidth="1"/>
    <col min="3052" max="3055" width="8.28515625" style="5" customWidth="1"/>
    <col min="3056" max="3056" width="9.140625" style="5"/>
    <col min="3057" max="3059" width="8.28515625" style="5" customWidth="1"/>
    <col min="3060" max="3060" width="10" style="5" bestFit="1" customWidth="1"/>
    <col min="3061" max="3061" width="10" style="5" customWidth="1"/>
    <col min="3062" max="3306" width="9.140625" style="5"/>
    <col min="3307" max="3307" width="10.42578125" style="5" customWidth="1"/>
    <col min="3308" max="3311" width="8.28515625" style="5" customWidth="1"/>
    <col min="3312" max="3312" width="9.140625" style="5"/>
    <col min="3313" max="3315" width="8.28515625" style="5" customWidth="1"/>
    <col min="3316" max="3316" width="10" style="5" bestFit="1" customWidth="1"/>
    <col min="3317" max="3317" width="10" style="5" customWidth="1"/>
    <col min="3318" max="3562" width="9.140625" style="5"/>
    <col min="3563" max="3563" width="10.42578125" style="5" customWidth="1"/>
    <col min="3564" max="3567" width="8.28515625" style="5" customWidth="1"/>
    <col min="3568" max="3568" width="9.140625" style="5"/>
    <col min="3569" max="3571" width="8.28515625" style="5" customWidth="1"/>
    <col min="3572" max="3572" width="10" style="5" bestFit="1" customWidth="1"/>
    <col min="3573" max="3573" width="10" style="5" customWidth="1"/>
    <col min="3574" max="3818" width="9.140625" style="5"/>
    <col min="3819" max="3819" width="10.42578125" style="5" customWidth="1"/>
    <col min="3820" max="3823" width="8.28515625" style="5" customWidth="1"/>
    <col min="3824" max="3824" width="9.140625" style="5"/>
    <col min="3825" max="3827" width="8.28515625" style="5" customWidth="1"/>
    <col min="3828" max="3828" width="10" style="5" bestFit="1" customWidth="1"/>
    <col min="3829" max="3829" width="10" style="5" customWidth="1"/>
    <col min="3830" max="4074" width="9.140625" style="5"/>
    <col min="4075" max="4075" width="10.42578125" style="5" customWidth="1"/>
    <col min="4076" max="4079" width="8.28515625" style="5" customWidth="1"/>
    <col min="4080" max="4080" width="9.140625" style="5"/>
    <col min="4081" max="4083" width="8.28515625" style="5" customWidth="1"/>
    <col min="4084" max="4084" width="10" style="5" bestFit="1" customWidth="1"/>
    <col min="4085" max="4085" width="10" style="5" customWidth="1"/>
    <col min="4086" max="4330" width="9.140625" style="5"/>
    <col min="4331" max="4331" width="10.42578125" style="5" customWidth="1"/>
    <col min="4332" max="4335" width="8.28515625" style="5" customWidth="1"/>
    <col min="4336" max="4336" width="9.140625" style="5"/>
    <col min="4337" max="4339" width="8.28515625" style="5" customWidth="1"/>
    <col min="4340" max="4340" width="10" style="5" bestFit="1" customWidth="1"/>
    <col min="4341" max="4341" width="10" style="5" customWidth="1"/>
    <col min="4342" max="4586" width="9.140625" style="5"/>
    <col min="4587" max="4587" width="10.42578125" style="5" customWidth="1"/>
    <col min="4588" max="4591" width="8.28515625" style="5" customWidth="1"/>
    <col min="4592" max="4592" width="9.140625" style="5"/>
    <col min="4593" max="4595" width="8.28515625" style="5" customWidth="1"/>
    <col min="4596" max="4596" width="10" style="5" bestFit="1" customWidth="1"/>
    <col min="4597" max="4597" width="10" style="5" customWidth="1"/>
    <col min="4598" max="4842" width="9.140625" style="5"/>
    <col min="4843" max="4843" width="10.42578125" style="5" customWidth="1"/>
    <col min="4844" max="4847" width="8.28515625" style="5" customWidth="1"/>
    <col min="4848" max="4848" width="9.140625" style="5"/>
    <col min="4849" max="4851" width="8.28515625" style="5" customWidth="1"/>
    <col min="4852" max="4852" width="10" style="5" bestFit="1" customWidth="1"/>
    <col min="4853" max="4853" width="10" style="5" customWidth="1"/>
    <col min="4854" max="5098" width="9.140625" style="5"/>
    <col min="5099" max="5099" width="10.42578125" style="5" customWidth="1"/>
    <col min="5100" max="5103" width="8.28515625" style="5" customWidth="1"/>
    <col min="5104" max="5104" width="9.140625" style="5"/>
    <col min="5105" max="5107" width="8.28515625" style="5" customWidth="1"/>
    <col min="5108" max="5108" width="10" style="5" bestFit="1" customWidth="1"/>
    <col min="5109" max="5109" width="10" style="5" customWidth="1"/>
    <col min="5110" max="5354" width="9.140625" style="5"/>
    <col min="5355" max="5355" width="10.42578125" style="5" customWidth="1"/>
    <col min="5356" max="5359" width="8.28515625" style="5" customWidth="1"/>
    <col min="5360" max="5360" width="9.140625" style="5"/>
    <col min="5361" max="5363" width="8.28515625" style="5" customWidth="1"/>
    <col min="5364" max="5364" width="10" style="5" bestFit="1" customWidth="1"/>
    <col min="5365" max="5365" width="10" style="5" customWidth="1"/>
    <col min="5366" max="5610" width="9.140625" style="5"/>
    <col min="5611" max="5611" width="10.42578125" style="5" customWidth="1"/>
    <col min="5612" max="5615" width="8.28515625" style="5" customWidth="1"/>
    <col min="5616" max="5616" width="9.140625" style="5"/>
    <col min="5617" max="5619" width="8.28515625" style="5" customWidth="1"/>
    <col min="5620" max="5620" width="10" style="5" bestFit="1" customWidth="1"/>
    <col min="5621" max="5621" width="10" style="5" customWidth="1"/>
    <col min="5622" max="5866" width="9.140625" style="5"/>
    <col min="5867" max="5867" width="10.42578125" style="5" customWidth="1"/>
    <col min="5868" max="5871" width="8.28515625" style="5" customWidth="1"/>
    <col min="5872" max="5872" width="9.140625" style="5"/>
    <col min="5873" max="5875" width="8.28515625" style="5" customWidth="1"/>
    <col min="5876" max="5876" width="10" style="5" bestFit="1" customWidth="1"/>
    <col min="5877" max="5877" width="10" style="5" customWidth="1"/>
    <col min="5878" max="6122" width="9.140625" style="5"/>
    <col min="6123" max="6123" width="10.42578125" style="5" customWidth="1"/>
    <col min="6124" max="6127" width="8.28515625" style="5" customWidth="1"/>
    <col min="6128" max="6128" width="9.140625" style="5"/>
    <col min="6129" max="6131" width="8.28515625" style="5" customWidth="1"/>
    <col min="6132" max="6132" width="10" style="5" bestFit="1" customWidth="1"/>
    <col min="6133" max="6133" width="10" style="5" customWidth="1"/>
    <col min="6134" max="6378" width="9.140625" style="5"/>
    <col min="6379" max="6379" width="10.42578125" style="5" customWidth="1"/>
    <col min="6380" max="6383" width="8.28515625" style="5" customWidth="1"/>
    <col min="6384" max="6384" width="9.140625" style="5"/>
    <col min="6385" max="6387" width="8.28515625" style="5" customWidth="1"/>
    <col min="6388" max="6388" width="10" style="5" bestFit="1" customWidth="1"/>
    <col min="6389" max="6389" width="10" style="5" customWidth="1"/>
    <col min="6390" max="6634" width="9.140625" style="5"/>
    <col min="6635" max="6635" width="10.42578125" style="5" customWidth="1"/>
    <col min="6636" max="6639" width="8.28515625" style="5" customWidth="1"/>
    <col min="6640" max="6640" width="9.140625" style="5"/>
    <col min="6641" max="6643" width="8.28515625" style="5" customWidth="1"/>
    <col min="6644" max="6644" width="10" style="5" bestFit="1" customWidth="1"/>
    <col min="6645" max="6645" width="10" style="5" customWidth="1"/>
    <col min="6646" max="6890" width="9.140625" style="5"/>
    <col min="6891" max="6891" width="10.42578125" style="5" customWidth="1"/>
    <col min="6892" max="6895" width="8.28515625" style="5" customWidth="1"/>
    <col min="6896" max="6896" width="9.140625" style="5"/>
    <col min="6897" max="6899" width="8.28515625" style="5" customWidth="1"/>
    <col min="6900" max="6900" width="10" style="5" bestFit="1" customWidth="1"/>
    <col min="6901" max="6901" width="10" style="5" customWidth="1"/>
    <col min="6902" max="7146" width="9.140625" style="5"/>
    <col min="7147" max="7147" width="10.42578125" style="5" customWidth="1"/>
    <col min="7148" max="7151" width="8.28515625" style="5" customWidth="1"/>
    <col min="7152" max="7152" width="9.140625" style="5"/>
    <col min="7153" max="7155" width="8.28515625" style="5" customWidth="1"/>
    <col min="7156" max="7156" width="10" style="5" bestFit="1" customWidth="1"/>
    <col min="7157" max="7157" width="10" style="5" customWidth="1"/>
    <col min="7158" max="7402" width="9.140625" style="5"/>
    <col min="7403" max="7403" width="10.42578125" style="5" customWidth="1"/>
    <col min="7404" max="7407" width="8.28515625" style="5" customWidth="1"/>
    <col min="7408" max="7408" width="9.140625" style="5"/>
    <col min="7409" max="7411" width="8.28515625" style="5" customWidth="1"/>
    <col min="7412" max="7412" width="10" style="5" bestFit="1" customWidth="1"/>
    <col min="7413" max="7413" width="10" style="5" customWidth="1"/>
    <col min="7414" max="7658" width="9.140625" style="5"/>
    <col min="7659" max="7659" width="10.42578125" style="5" customWidth="1"/>
    <col min="7660" max="7663" width="8.28515625" style="5" customWidth="1"/>
    <col min="7664" max="7664" width="9.140625" style="5"/>
    <col min="7665" max="7667" width="8.28515625" style="5" customWidth="1"/>
    <col min="7668" max="7668" width="10" style="5" bestFit="1" customWidth="1"/>
    <col min="7669" max="7669" width="10" style="5" customWidth="1"/>
    <col min="7670" max="7914" width="9.140625" style="5"/>
    <col min="7915" max="7915" width="10.42578125" style="5" customWidth="1"/>
    <col min="7916" max="7919" width="8.28515625" style="5" customWidth="1"/>
    <col min="7920" max="7920" width="9.140625" style="5"/>
    <col min="7921" max="7923" width="8.28515625" style="5" customWidth="1"/>
    <col min="7924" max="7924" width="10" style="5" bestFit="1" customWidth="1"/>
    <col min="7925" max="7925" width="10" style="5" customWidth="1"/>
    <col min="7926" max="8170" width="9.140625" style="5"/>
    <col min="8171" max="8171" width="10.42578125" style="5" customWidth="1"/>
    <col min="8172" max="8175" width="8.28515625" style="5" customWidth="1"/>
    <col min="8176" max="8176" width="9.140625" style="5"/>
    <col min="8177" max="8179" width="8.28515625" style="5" customWidth="1"/>
    <col min="8180" max="8180" width="10" style="5" bestFit="1" customWidth="1"/>
    <col min="8181" max="8181" width="10" style="5" customWidth="1"/>
    <col min="8182" max="8426" width="9.140625" style="5"/>
    <col min="8427" max="8427" width="10.42578125" style="5" customWidth="1"/>
    <col min="8428" max="8431" width="8.28515625" style="5" customWidth="1"/>
    <col min="8432" max="8432" width="9.140625" style="5"/>
    <col min="8433" max="8435" width="8.28515625" style="5" customWidth="1"/>
    <col min="8436" max="8436" width="10" style="5" bestFit="1" customWidth="1"/>
    <col min="8437" max="8437" width="10" style="5" customWidth="1"/>
    <col min="8438" max="8682" width="9.140625" style="5"/>
    <col min="8683" max="8683" width="10.42578125" style="5" customWidth="1"/>
    <col min="8684" max="8687" width="8.28515625" style="5" customWidth="1"/>
    <col min="8688" max="8688" width="9.140625" style="5"/>
    <col min="8689" max="8691" width="8.28515625" style="5" customWidth="1"/>
    <col min="8692" max="8692" width="10" style="5" bestFit="1" customWidth="1"/>
    <col min="8693" max="8693" width="10" style="5" customWidth="1"/>
    <col min="8694" max="8938" width="9.140625" style="5"/>
    <col min="8939" max="8939" width="10.42578125" style="5" customWidth="1"/>
    <col min="8940" max="8943" width="8.28515625" style="5" customWidth="1"/>
    <col min="8944" max="8944" width="9.140625" style="5"/>
    <col min="8945" max="8947" width="8.28515625" style="5" customWidth="1"/>
    <col min="8948" max="8948" width="10" style="5" bestFit="1" customWidth="1"/>
    <col min="8949" max="8949" width="10" style="5" customWidth="1"/>
    <col min="8950" max="9194" width="9.140625" style="5"/>
    <col min="9195" max="9195" width="10.42578125" style="5" customWidth="1"/>
    <col min="9196" max="9199" width="8.28515625" style="5" customWidth="1"/>
    <col min="9200" max="9200" width="9.140625" style="5"/>
    <col min="9201" max="9203" width="8.28515625" style="5" customWidth="1"/>
    <col min="9204" max="9204" width="10" style="5" bestFit="1" customWidth="1"/>
    <col min="9205" max="9205" width="10" style="5" customWidth="1"/>
    <col min="9206" max="9450" width="9.140625" style="5"/>
    <col min="9451" max="9451" width="10.42578125" style="5" customWidth="1"/>
    <col min="9452" max="9455" width="8.28515625" style="5" customWidth="1"/>
    <col min="9456" max="9456" width="9.140625" style="5"/>
    <col min="9457" max="9459" width="8.28515625" style="5" customWidth="1"/>
    <col min="9460" max="9460" width="10" style="5" bestFit="1" customWidth="1"/>
    <col min="9461" max="9461" width="10" style="5" customWidth="1"/>
    <col min="9462" max="9706" width="9.140625" style="5"/>
    <col min="9707" max="9707" width="10.42578125" style="5" customWidth="1"/>
    <col min="9708" max="9711" width="8.28515625" style="5" customWidth="1"/>
    <col min="9712" max="9712" width="9.140625" style="5"/>
    <col min="9713" max="9715" width="8.28515625" style="5" customWidth="1"/>
    <col min="9716" max="9716" width="10" style="5" bestFit="1" customWidth="1"/>
    <col min="9717" max="9717" width="10" style="5" customWidth="1"/>
    <col min="9718" max="9962" width="9.140625" style="5"/>
    <col min="9963" max="9963" width="10.42578125" style="5" customWidth="1"/>
    <col min="9964" max="9967" width="8.28515625" style="5" customWidth="1"/>
    <col min="9968" max="9968" width="9.140625" style="5"/>
    <col min="9969" max="9971" width="8.28515625" style="5" customWidth="1"/>
    <col min="9972" max="9972" width="10" style="5" bestFit="1" customWidth="1"/>
    <col min="9973" max="9973" width="10" style="5" customWidth="1"/>
    <col min="9974" max="10218" width="9.140625" style="5"/>
    <col min="10219" max="10219" width="10.42578125" style="5" customWidth="1"/>
    <col min="10220" max="10223" width="8.28515625" style="5" customWidth="1"/>
    <col min="10224" max="10224" width="9.140625" style="5"/>
    <col min="10225" max="10227" width="8.28515625" style="5" customWidth="1"/>
    <col min="10228" max="10228" width="10" style="5" bestFit="1" customWidth="1"/>
    <col min="10229" max="10229" width="10" style="5" customWidth="1"/>
    <col min="10230" max="10474" width="9.140625" style="5"/>
    <col min="10475" max="10475" width="10.42578125" style="5" customWidth="1"/>
    <col min="10476" max="10479" width="8.28515625" style="5" customWidth="1"/>
    <col min="10480" max="10480" width="9.140625" style="5"/>
    <col min="10481" max="10483" width="8.28515625" style="5" customWidth="1"/>
    <col min="10484" max="10484" width="10" style="5" bestFit="1" customWidth="1"/>
    <col min="10485" max="10485" width="10" style="5" customWidth="1"/>
    <col min="10486" max="10730" width="9.140625" style="5"/>
    <col min="10731" max="10731" width="10.42578125" style="5" customWidth="1"/>
    <col min="10732" max="10735" width="8.28515625" style="5" customWidth="1"/>
    <col min="10736" max="10736" width="9.140625" style="5"/>
    <col min="10737" max="10739" width="8.28515625" style="5" customWidth="1"/>
    <col min="10740" max="10740" width="10" style="5" bestFit="1" customWidth="1"/>
    <col min="10741" max="10741" width="10" style="5" customWidth="1"/>
    <col min="10742" max="10986" width="9.140625" style="5"/>
    <col min="10987" max="10987" width="10.42578125" style="5" customWidth="1"/>
    <col min="10988" max="10991" width="8.28515625" style="5" customWidth="1"/>
    <col min="10992" max="10992" width="9.140625" style="5"/>
    <col min="10993" max="10995" width="8.28515625" style="5" customWidth="1"/>
    <col min="10996" max="10996" width="10" style="5" bestFit="1" customWidth="1"/>
    <col min="10997" max="10997" width="10" style="5" customWidth="1"/>
    <col min="10998" max="11242" width="9.140625" style="5"/>
    <col min="11243" max="11243" width="10.42578125" style="5" customWidth="1"/>
    <col min="11244" max="11247" width="8.28515625" style="5" customWidth="1"/>
    <col min="11248" max="11248" width="9.140625" style="5"/>
    <col min="11249" max="11251" width="8.28515625" style="5" customWidth="1"/>
    <col min="11252" max="11252" width="10" style="5" bestFit="1" customWidth="1"/>
    <col min="11253" max="11253" width="10" style="5" customWidth="1"/>
    <col min="11254" max="11498" width="9.140625" style="5"/>
    <col min="11499" max="11499" width="10.42578125" style="5" customWidth="1"/>
    <col min="11500" max="11503" width="8.28515625" style="5" customWidth="1"/>
    <col min="11504" max="11504" width="9.140625" style="5"/>
    <col min="11505" max="11507" width="8.28515625" style="5" customWidth="1"/>
    <col min="11508" max="11508" width="10" style="5" bestFit="1" customWidth="1"/>
    <col min="11509" max="11509" width="10" style="5" customWidth="1"/>
    <col min="11510" max="11754" width="9.140625" style="5"/>
    <col min="11755" max="11755" width="10.42578125" style="5" customWidth="1"/>
    <col min="11756" max="11759" width="8.28515625" style="5" customWidth="1"/>
    <col min="11760" max="11760" width="9.140625" style="5"/>
    <col min="11761" max="11763" width="8.28515625" style="5" customWidth="1"/>
    <col min="11764" max="11764" width="10" style="5" bestFit="1" customWidth="1"/>
    <col min="11765" max="11765" width="10" style="5" customWidth="1"/>
    <col min="11766" max="12010" width="9.140625" style="5"/>
    <col min="12011" max="12011" width="10.42578125" style="5" customWidth="1"/>
    <col min="12012" max="12015" width="8.28515625" style="5" customWidth="1"/>
    <col min="12016" max="12016" width="9.140625" style="5"/>
    <col min="12017" max="12019" width="8.28515625" style="5" customWidth="1"/>
    <col min="12020" max="12020" width="10" style="5" bestFit="1" customWidth="1"/>
    <col min="12021" max="12021" width="10" style="5" customWidth="1"/>
    <col min="12022" max="12266" width="9.140625" style="5"/>
    <col min="12267" max="12267" width="10.42578125" style="5" customWidth="1"/>
    <col min="12268" max="12271" width="8.28515625" style="5" customWidth="1"/>
    <col min="12272" max="12272" width="9.140625" style="5"/>
    <col min="12273" max="12275" width="8.28515625" style="5" customWidth="1"/>
    <col min="12276" max="12276" width="10" style="5" bestFit="1" customWidth="1"/>
    <col min="12277" max="12277" width="10" style="5" customWidth="1"/>
    <col min="12278" max="12522" width="9.140625" style="5"/>
    <col min="12523" max="12523" width="10.42578125" style="5" customWidth="1"/>
    <col min="12524" max="12527" width="8.28515625" style="5" customWidth="1"/>
    <col min="12528" max="12528" width="9.140625" style="5"/>
    <col min="12529" max="12531" width="8.28515625" style="5" customWidth="1"/>
    <col min="12532" max="12532" width="10" style="5" bestFit="1" customWidth="1"/>
    <col min="12533" max="12533" width="10" style="5" customWidth="1"/>
    <col min="12534" max="12778" width="9.140625" style="5"/>
    <col min="12779" max="12779" width="10.42578125" style="5" customWidth="1"/>
    <col min="12780" max="12783" width="8.28515625" style="5" customWidth="1"/>
    <col min="12784" max="12784" width="9.140625" style="5"/>
    <col min="12785" max="12787" width="8.28515625" style="5" customWidth="1"/>
    <col min="12788" max="12788" width="10" style="5" bestFit="1" customWidth="1"/>
    <col min="12789" max="12789" width="10" style="5" customWidth="1"/>
    <col min="12790" max="13034" width="9.140625" style="5"/>
    <col min="13035" max="13035" width="10.42578125" style="5" customWidth="1"/>
    <col min="13036" max="13039" width="8.28515625" style="5" customWidth="1"/>
    <col min="13040" max="13040" width="9.140625" style="5"/>
    <col min="13041" max="13043" width="8.28515625" style="5" customWidth="1"/>
    <col min="13044" max="13044" width="10" style="5" bestFit="1" customWidth="1"/>
    <col min="13045" max="13045" width="10" style="5" customWidth="1"/>
    <col min="13046" max="13290" width="9.140625" style="5"/>
    <col min="13291" max="13291" width="10.42578125" style="5" customWidth="1"/>
    <col min="13292" max="13295" width="8.28515625" style="5" customWidth="1"/>
    <col min="13296" max="13296" width="9.140625" style="5"/>
    <col min="13297" max="13299" width="8.28515625" style="5" customWidth="1"/>
    <col min="13300" max="13300" width="10" style="5" bestFit="1" customWidth="1"/>
    <col min="13301" max="13301" width="10" style="5" customWidth="1"/>
    <col min="13302" max="13546" width="9.140625" style="5"/>
    <col min="13547" max="13547" width="10.42578125" style="5" customWidth="1"/>
    <col min="13548" max="13551" width="8.28515625" style="5" customWidth="1"/>
    <col min="13552" max="13552" width="9.140625" style="5"/>
    <col min="13553" max="13555" width="8.28515625" style="5" customWidth="1"/>
    <col min="13556" max="13556" width="10" style="5" bestFit="1" customWidth="1"/>
    <col min="13557" max="13557" width="10" style="5" customWidth="1"/>
    <col min="13558" max="13802" width="9.140625" style="5"/>
    <col min="13803" max="13803" width="10.42578125" style="5" customWidth="1"/>
    <col min="13804" max="13807" width="8.28515625" style="5" customWidth="1"/>
    <col min="13808" max="13808" width="9.140625" style="5"/>
    <col min="13809" max="13811" width="8.28515625" style="5" customWidth="1"/>
    <col min="13812" max="13812" width="10" style="5" bestFit="1" customWidth="1"/>
    <col min="13813" max="13813" width="10" style="5" customWidth="1"/>
    <col min="13814" max="14058" width="9.140625" style="5"/>
    <col min="14059" max="14059" width="10.42578125" style="5" customWidth="1"/>
    <col min="14060" max="14063" width="8.28515625" style="5" customWidth="1"/>
    <col min="14064" max="14064" width="9.140625" style="5"/>
    <col min="14065" max="14067" width="8.28515625" style="5" customWidth="1"/>
    <col min="14068" max="14068" width="10" style="5" bestFit="1" customWidth="1"/>
    <col min="14069" max="14069" width="10" style="5" customWidth="1"/>
    <col min="14070" max="14314" width="9.140625" style="5"/>
    <col min="14315" max="14315" width="10.42578125" style="5" customWidth="1"/>
    <col min="14316" max="14319" width="8.28515625" style="5" customWidth="1"/>
    <col min="14320" max="14320" width="9.140625" style="5"/>
    <col min="14321" max="14323" width="8.28515625" style="5" customWidth="1"/>
    <col min="14324" max="14324" width="10" style="5" bestFit="1" customWidth="1"/>
    <col min="14325" max="14325" width="10" style="5" customWidth="1"/>
    <col min="14326" max="14570" width="9.140625" style="5"/>
    <col min="14571" max="14571" width="10.42578125" style="5" customWidth="1"/>
    <col min="14572" max="14575" width="8.28515625" style="5" customWidth="1"/>
    <col min="14576" max="14576" width="9.140625" style="5"/>
    <col min="14577" max="14579" width="8.28515625" style="5" customWidth="1"/>
    <col min="14580" max="14580" width="10" style="5" bestFit="1" customWidth="1"/>
    <col min="14581" max="14581" width="10" style="5" customWidth="1"/>
    <col min="14582" max="14826" width="9.140625" style="5"/>
    <col min="14827" max="14827" width="10.42578125" style="5" customWidth="1"/>
    <col min="14828" max="14831" width="8.28515625" style="5" customWidth="1"/>
    <col min="14832" max="14832" width="9.140625" style="5"/>
    <col min="14833" max="14835" width="8.28515625" style="5" customWidth="1"/>
    <col min="14836" max="14836" width="10" style="5" bestFit="1" customWidth="1"/>
    <col min="14837" max="14837" width="10" style="5" customWidth="1"/>
    <col min="14838" max="15082" width="9.140625" style="5"/>
    <col min="15083" max="15083" width="10.42578125" style="5" customWidth="1"/>
    <col min="15084" max="15087" width="8.28515625" style="5" customWidth="1"/>
    <col min="15088" max="15088" width="9.140625" style="5"/>
    <col min="15089" max="15091" width="8.28515625" style="5" customWidth="1"/>
    <col min="15092" max="15092" width="10" style="5" bestFit="1" customWidth="1"/>
    <col min="15093" max="15093" width="10" style="5" customWidth="1"/>
    <col min="15094" max="15338" width="9.140625" style="5"/>
    <col min="15339" max="15339" width="10.42578125" style="5" customWidth="1"/>
    <col min="15340" max="15343" width="8.28515625" style="5" customWidth="1"/>
    <col min="15344" max="15344" width="9.140625" style="5"/>
    <col min="15345" max="15347" width="8.28515625" style="5" customWidth="1"/>
    <col min="15348" max="15348" width="10" style="5" bestFit="1" customWidth="1"/>
    <col min="15349" max="15349" width="10" style="5" customWidth="1"/>
    <col min="15350" max="15594" width="9.140625" style="5"/>
    <col min="15595" max="15595" width="10.42578125" style="5" customWidth="1"/>
    <col min="15596" max="15599" width="8.28515625" style="5" customWidth="1"/>
    <col min="15600" max="15600" width="9.140625" style="5"/>
    <col min="15601" max="15603" width="8.28515625" style="5" customWidth="1"/>
    <col min="15604" max="15604" width="10" style="5" bestFit="1" customWidth="1"/>
    <col min="15605" max="15605" width="10" style="5" customWidth="1"/>
    <col min="15606" max="15850" width="9.140625" style="5"/>
    <col min="15851" max="15851" width="10.42578125" style="5" customWidth="1"/>
    <col min="15852" max="15855" width="8.28515625" style="5" customWidth="1"/>
    <col min="15856" max="15856" width="9.140625" style="5"/>
    <col min="15857" max="15859" width="8.28515625" style="5" customWidth="1"/>
    <col min="15860" max="15860" width="10" style="5" bestFit="1" customWidth="1"/>
    <col min="15861" max="15861" width="10" style="5" customWidth="1"/>
    <col min="15862" max="16106" width="9.140625" style="5"/>
    <col min="16107" max="16107" width="10.42578125" style="5" customWidth="1"/>
    <col min="16108" max="16111" width="8.28515625" style="5" customWidth="1"/>
    <col min="16112" max="16112" width="9.140625" style="5"/>
    <col min="16113" max="16115" width="8.28515625" style="5" customWidth="1"/>
    <col min="16116" max="16116" width="10" style="5" bestFit="1" customWidth="1"/>
    <col min="16117" max="16117" width="10" style="5" customWidth="1"/>
    <col min="16118" max="16384" width="9.140625" style="5"/>
  </cols>
  <sheetData>
    <row r="1" spans="1:9" ht="15.75" x14ac:dyDescent="0.25">
      <c r="A1" s="135" t="s">
        <v>141</v>
      </c>
    </row>
    <row r="2" spans="1:9" ht="15.75" x14ac:dyDescent="0.25">
      <c r="A2" s="1" t="s">
        <v>41</v>
      </c>
    </row>
    <row r="3" spans="1:9" ht="15.75" x14ac:dyDescent="0.25">
      <c r="A3" s="1" t="s">
        <v>68</v>
      </c>
    </row>
    <row r="4" spans="1:9" s="8" customFormat="1" ht="21.75" customHeight="1" x14ac:dyDescent="0.25">
      <c r="A4" s="146" t="s">
        <v>0</v>
      </c>
      <c r="B4" s="147" t="s">
        <v>100</v>
      </c>
      <c r="C4" s="148"/>
      <c r="D4" s="148"/>
      <c r="E4" s="149"/>
      <c r="F4" s="148" t="s">
        <v>101</v>
      </c>
      <c r="G4" s="148"/>
      <c r="H4" s="148"/>
      <c r="I4" s="148"/>
    </row>
    <row r="5" spans="1:9" ht="89.25" x14ac:dyDescent="0.25">
      <c r="A5" s="146"/>
      <c r="B5" s="89" t="s">
        <v>11</v>
      </c>
      <c r="C5" s="58" t="s">
        <v>12</v>
      </c>
      <c r="D5" s="58" t="s">
        <v>102</v>
      </c>
      <c r="E5" s="90" t="s">
        <v>155</v>
      </c>
      <c r="F5" s="58" t="s">
        <v>23</v>
      </c>
      <c r="G5" s="58" t="s">
        <v>12</v>
      </c>
      <c r="H5" s="58" t="s">
        <v>103</v>
      </c>
      <c r="I5" s="90" t="s">
        <v>156</v>
      </c>
    </row>
    <row r="6" spans="1:9" s="8" customFormat="1" ht="12.75" customHeight="1" x14ac:dyDescent="0.25">
      <c r="A6" s="60" t="s">
        <v>1</v>
      </c>
      <c r="B6" s="91">
        <v>70</v>
      </c>
      <c r="C6" s="61">
        <v>1437</v>
      </c>
      <c r="D6" s="62">
        <v>6833</v>
      </c>
      <c r="E6" s="92">
        <f>C6/D6*100</f>
        <v>21.030294160690765</v>
      </c>
      <c r="F6" s="62">
        <v>102</v>
      </c>
      <c r="G6" s="62">
        <v>6820</v>
      </c>
      <c r="H6" s="62">
        <v>7250</v>
      </c>
      <c r="I6" s="63">
        <f>G6/H6*100</f>
        <v>94.068965517241381</v>
      </c>
    </row>
    <row r="7" spans="1:9" s="8" customFormat="1" ht="12.75" customHeight="1" x14ac:dyDescent="0.25">
      <c r="A7" s="60" t="s">
        <v>2</v>
      </c>
      <c r="B7" s="91">
        <v>126</v>
      </c>
      <c r="C7" s="61">
        <v>3474</v>
      </c>
      <c r="D7" s="62">
        <v>11296</v>
      </c>
      <c r="E7" s="92">
        <f t="shared" ref="E7:E15" si="0">C7/D7*100</f>
        <v>30.754249291784703</v>
      </c>
      <c r="F7" s="62">
        <v>144</v>
      </c>
      <c r="G7" s="62">
        <v>10468</v>
      </c>
      <c r="H7" s="62">
        <v>11918</v>
      </c>
      <c r="I7" s="63">
        <f t="shared" ref="I7:I15" si="1">G7/H7*100</f>
        <v>87.833529115623435</v>
      </c>
    </row>
    <row r="8" spans="1:9" s="8" customFormat="1" ht="12.75" customHeight="1" x14ac:dyDescent="0.25">
      <c r="A8" s="60" t="s">
        <v>3</v>
      </c>
      <c r="B8" s="91">
        <v>148</v>
      </c>
      <c r="C8" s="61">
        <v>4305</v>
      </c>
      <c r="D8" s="62">
        <v>14120</v>
      </c>
      <c r="E8" s="92">
        <f t="shared" si="0"/>
        <v>30.488668555240793</v>
      </c>
      <c r="F8" s="62">
        <v>204</v>
      </c>
      <c r="G8" s="62">
        <v>14102</v>
      </c>
      <c r="H8" s="62">
        <v>15764</v>
      </c>
      <c r="I8" s="63">
        <f t="shared" si="1"/>
        <v>89.456990611519913</v>
      </c>
    </row>
    <row r="9" spans="1:9" s="8" customFormat="1" ht="12.75" customHeight="1" x14ac:dyDescent="0.25">
      <c r="A9" s="60" t="s">
        <v>4</v>
      </c>
      <c r="B9" s="91">
        <v>186</v>
      </c>
      <c r="C9" s="61">
        <v>5280</v>
      </c>
      <c r="D9" s="62">
        <v>17942</v>
      </c>
      <c r="E9" s="92">
        <f t="shared" si="0"/>
        <v>29.428157396053951</v>
      </c>
      <c r="F9" s="62">
        <v>238</v>
      </c>
      <c r="G9" s="62">
        <v>18793</v>
      </c>
      <c r="H9" s="62">
        <v>20029</v>
      </c>
      <c r="I9" s="63">
        <f t="shared" si="1"/>
        <v>93.828948025363218</v>
      </c>
    </row>
    <row r="10" spans="1:9" s="8" customFormat="1" ht="12.75" customHeight="1" x14ac:dyDescent="0.25">
      <c r="A10" s="60" t="s">
        <v>5</v>
      </c>
      <c r="B10" s="91">
        <v>297</v>
      </c>
      <c r="C10" s="61">
        <v>8990</v>
      </c>
      <c r="D10" s="62">
        <v>24537</v>
      </c>
      <c r="E10" s="92">
        <f t="shared" si="0"/>
        <v>36.638545869503197</v>
      </c>
      <c r="F10" s="62">
        <v>343</v>
      </c>
      <c r="G10" s="62">
        <v>25047</v>
      </c>
      <c r="H10" s="62">
        <v>26202</v>
      </c>
      <c r="I10" s="63">
        <f t="shared" si="1"/>
        <v>95.591939546599491</v>
      </c>
    </row>
    <row r="11" spans="1:9" s="8" customFormat="1" ht="12.75" customHeight="1" x14ac:dyDescent="0.25">
      <c r="A11" s="60" t="s">
        <v>6</v>
      </c>
      <c r="B11" s="91">
        <v>91</v>
      </c>
      <c r="C11" s="61">
        <v>2290</v>
      </c>
      <c r="D11" s="62">
        <v>6534</v>
      </c>
      <c r="E11" s="92">
        <f t="shared" si="0"/>
        <v>35.047444138353228</v>
      </c>
      <c r="F11" s="62">
        <v>123</v>
      </c>
      <c r="G11" s="62">
        <v>7082</v>
      </c>
      <c r="H11" s="62">
        <v>7662</v>
      </c>
      <c r="I11" s="63">
        <f t="shared" si="1"/>
        <v>92.430174889062911</v>
      </c>
    </row>
    <row r="12" spans="1:9" s="8" customFormat="1" ht="12.75" customHeight="1" x14ac:dyDescent="0.25">
      <c r="A12" s="60" t="s">
        <v>7</v>
      </c>
      <c r="B12" s="91">
        <v>134</v>
      </c>
      <c r="C12" s="61">
        <v>2954</v>
      </c>
      <c r="D12" s="62">
        <v>8840</v>
      </c>
      <c r="E12" s="92">
        <f t="shared" si="0"/>
        <v>33.41628959276018</v>
      </c>
      <c r="F12" s="62">
        <v>119</v>
      </c>
      <c r="G12" s="62">
        <v>9318</v>
      </c>
      <c r="H12" s="62">
        <v>9872</v>
      </c>
      <c r="I12" s="63">
        <f t="shared" si="1"/>
        <v>94.38816855753646</v>
      </c>
    </row>
    <row r="13" spans="1:9" s="8" customFormat="1" ht="12.75" customHeight="1" x14ac:dyDescent="0.25">
      <c r="A13" s="60" t="s">
        <v>8</v>
      </c>
      <c r="B13" s="91">
        <v>111</v>
      </c>
      <c r="C13" s="61">
        <v>2520</v>
      </c>
      <c r="D13" s="62">
        <v>9442</v>
      </c>
      <c r="E13" s="92">
        <f t="shared" si="0"/>
        <v>26.689260749841136</v>
      </c>
      <c r="F13" s="62">
        <v>149</v>
      </c>
      <c r="G13" s="62">
        <v>10163</v>
      </c>
      <c r="H13" s="62">
        <v>10636</v>
      </c>
      <c r="I13" s="63">
        <f t="shared" si="1"/>
        <v>95.552839413313279</v>
      </c>
    </row>
    <row r="14" spans="1:9" s="8" customFormat="1" ht="12.75" customHeight="1" x14ac:dyDescent="0.25">
      <c r="A14" s="60" t="s">
        <v>9</v>
      </c>
      <c r="B14" s="91">
        <v>62</v>
      </c>
      <c r="C14" s="61">
        <v>1824</v>
      </c>
      <c r="D14" s="62">
        <v>8193</v>
      </c>
      <c r="E14" s="92">
        <f t="shared" si="0"/>
        <v>22.262907359941416</v>
      </c>
      <c r="F14" s="62">
        <v>134</v>
      </c>
      <c r="G14" s="62">
        <v>8671</v>
      </c>
      <c r="H14" s="62">
        <v>9042</v>
      </c>
      <c r="I14" s="63">
        <f t="shared" si="1"/>
        <v>95.89692545896925</v>
      </c>
    </row>
    <row r="15" spans="1:9" s="9" customFormat="1" ht="12.75" customHeight="1" x14ac:dyDescent="0.25">
      <c r="A15" s="64" t="s">
        <v>10</v>
      </c>
      <c r="B15" s="93">
        <f>SUM(B6:B14)</f>
        <v>1225</v>
      </c>
      <c r="C15" s="65">
        <f>SUM(C6:C14)</f>
        <v>33074</v>
      </c>
      <c r="D15" s="65">
        <f>SUM(D6:D14)</f>
        <v>107737</v>
      </c>
      <c r="E15" s="94">
        <f t="shared" si="0"/>
        <v>30.698831413534812</v>
      </c>
      <c r="F15" s="65">
        <f>SUM(F6:F14)</f>
        <v>1556</v>
      </c>
      <c r="G15" s="65">
        <f>SUM(G6:G14)</f>
        <v>110464</v>
      </c>
      <c r="H15" s="65">
        <f>SUM(H6:H14)</f>
        <v>118375</v>
      </c>
      <c r="I15" s="66">
        <f t="shared" si="1"/>
        <v>93.317001055966216</v>
      </c>
    </row>
    <row r="16" spans="1:9" s="9" customFormat="1" ht="12" x14ac:dyDescent="0.25">
      <c r="A16" s="14"/>
      <c r="B16" s="15"/>
      <c r="C16" s="15"/>
      <c r="D16" s="15"/>
      <c r="E16" s="16"/>
      <c r="I16" s="16"/>
    </row>
    <row r="18" spans="1:9" ht="15.75" x14ac:dyDescent="0.25">
      <c r="A18" s="135" t="s">
        <v>142</v>
      </c>
    </row>
    <row r="19" spans="1:9" ht="15.75" x14ac:dyDescent="0.25">
      <c r="A19" s="1" t="s">
        <v>42</v>
      </c>
    </row>
    <row r="20" spans="1:9" ht="15.75" x14ac:dyDescent="0.25">
      <c r="A20" s="1" t="s">
        <v>43</v>
      </c>
    </row>
    <row r="21" spans="1:9" s="8" customFormat="1" ht="21.75" customHeight="1" x14ac:dyDescent="0.25">
      <c r="A21" s="150" t="s">
        <v>18</v>
      </c>
      <c r="B21" s="147" t="s">
        <v>100</v>
      </c>
      <c r="C21" s="148"/>
      <c r="D21" s="148"/>
      <c r="E21" s="149"/>
      <c r="F21" s="148" t="s">
        <v>101</v>
      </c>
      <c r="G21" s="148"/>
      <c r="H21" s="148"/>
      <c r="I21" s="148"/>
    </row>
    <row r="22" spans="1:9" ht="89.25" x14ac:dyDescent="0.25">
      <c r="A22" s="150"/>
      <c r="B22" s="89" t="s">
        <v>11</v>
      </c>
      <c r="C22" s="58" t="s">
        <v>12</v>
      </c>
      <c r="D22" s="58" t="s">
        <v>102</v>
      </c>
      <c r="E22" s="90" t="s">
        <v>155</v>
      </c>
      <c r="F22" s="58" t="s">
        <v>23</v>
      </c>
      <c r="G22" s="58" t="s">
        <v>12</v>
      </c>
      <c r="H22" s="58" t="s">
        <v>103</v>
      </c>
      <c r="I22" s="90" t="s">
        <v>156</v>
      </c>
    </row>
    <row r="23" spans="1:9" s="8" customFormat="1" ht="12.75" customHeight="1" x14ac:dyDescent="0.25">
      <c r="A23" s="60" t="s">
        <v>13</v>
      </c>
      <c r="B23" s="91">
        <v>1223</v>
      </c>
      <c r="C23" s="61">
        <v>35633</v>
      </c>
      <c r="D23" s="62">
        <v>121630</v>
      </c>
      <c r="E23" s="92">
        <f>C23/D23*100</f>
        <v>29.296226259968755</v>
      </c>
      <c r="F23" s="62">
        <v>1559</v>
      </c>
      <c r="G23" s="62">
        <f>117023-24</f>
        <v>116999</v>
      </c>
      <c r="H23" s="62">
        <v>127800</v>
      </c>
      <c r="I23" s="63">
        <f>G23/H23*100</f>
        <v>91.548513302034422</v>
      </c>
    </row>
    <row r="24" spans="1:9" s="8" customFormat="1" ht="12.75" customHeight="1" x14ac:dyDescent="0.25">
      <c r="A24" s="60" t="s">
        <v>14</v>
      </c>
      <c r="B24" s="91">
        <v>1206</v>
      </c>
      <c r="C24" s="61">
        <v>34027</v>
      </c>
      <c r="D24" s="62">
        <v>117478</v>
      </c>
      <c r="E24" s="92">
        <f>C24/D24*100</f>
        <v>28.964572090093466</v>
      </c>
      <c r="F24" s="62">
        <v>1555</v>
      </c>
      <c r="G24" s="62">
        <v>117562</v>
      </c>
      <c r="H24" s="62">
        <v>127049</v>
      </c>
      <c r="I24" s="63">
        <f>G24/H24*100</f>
        <v>92.532802304622635</v>
      </c>
    </row>
    <row r="25" spans="1:9" s="8" customFormat="1" ht="12.75" customHeight="1" x14ac:dyDescent="0.25">
      <c r="A25" s="60" t="s">
        <v>15</v>
      </c>
      <c r="B25" s="91">
        <v>1214</v>
      </c>
      <c r="C25" s="61">
        <v>33140</v>
      </c>
      <c r="D25" s="62">
        <v>114201</v>
      </c>
      <c r="E25" s="92">
        <f>C25/D25*100</f>
        <v>29.019010341415573</v>
      </c>
      <c r="F25" s="62">
        <v>1561</v>
      </c>
      <c r="G25" s="62">
        <v>115701</v>
      </c>
      <c r="H25" s="62">
        <v>125130</v>
      </c>
      <c r="I25" s="63">
        <f>G25/H25*100</f>
        <v>92.464636777751139</v>
      </c>
    </row>
    <row r="26" spans="1:9" s="8" customFormat="1" ht="12.75" customHeight="1" x14ac:dyDescent="0.25">
      <c r="A26" s="60" t="s">
        <v>16</v>
      </c>
      <c r="B26" s="91">
        <v>1199</v>
      </c>
      <c r="C26" s="61">
        <v>32559</v>
      </c>
      <c r="D26" s="62">
        <v>110771</v>
      </c>
      <c r="E26" s="92">
        <f>C26/D26*100</f>
        <v>29.393072193985791</v>
      </c>
      <c r="F26" s="62">
        <v>1560</v>
      </c>
      <c r="G26" s="62">
        <v>113235</v>
      </c>
      <c r="H26" s="62">
        <v>121957</v>
      </c>
      <c r="I26" s="63">
        <f>G26/H26*100</f>
        <v>92.848298990627839</v>
      </c>
    </row>
    <row r="27" spans="1:9" s="8" customFormat="1" ht="12.75" customHeight="1" x14ac:dyDescent="0.25">
      <c r="A27" s="60" t="s">
        <v>17</v>
      </c>
      <c r="B27" s="91">
        <v>1225</v>
      </c>
      <c r="C27" s="61">
        <v>33074</v>
      </c>
      <c r="D27" s="62">
        <v>107737</v>
      </c>
      <c r="E27" s="92">
        <f>C27/D27*100</f>
        <v>30.698831413534812</v>
      </c>
      <c r="F27" s="62">
        <v>1556</v>
      </c>
      <c r="G27" s="62">
        <v>110464</v>
      </c>
      <c r="H27" s="62">
        <v>118375</v>
      </c>
      <c r="I27" s="63">
        <f>G27/H27*100</f>
        <v>93.317001055966216</v>
      </c>
    </row>
    <row r="28" spans="1:9" s="8" customFormat="1" ht="12.75" customHeight="1" x14ac:dyDescent="0.25">
      <c r="B28" s="17"/>
      <c r="C28" s="17"/>
      <c r="D28" s="17"/>
      <c r="E28" s="17"/>
      <c r="F28" s="17"/>
      <c r="G28" s="17"/>
      <c r="H28" s="17"/>
      <c r="I28" s="17"/>
    </row>
    <row r="29" spans="1:9" s="8" customFormat="1" ht="12.75" customHeight="1" x14ac:dyDescent="0.25">
      <c r="B29" s="17"/>
      <c r="C29" s="35"/>
      <c r="D29" s="35"/>
      <c r="F29" s="35"/>
      <c r="G29" s="35"/>
    </row>
    <row r="30" spans="1:9" s="8" customFormat="1" ht="12.75" customHeight="1" x14ac:dyDescent="0.25">
      <c r="B30" s="17"/>
      <c r="C30" s="35"/>
      <c r="D30" s="35"/>
      <c r="F30" s="35"/>
      <c r="G30" s="35"/>
    </row>
  </sheetData>
  <mergeCells count="6">
    <mergeCell ref="A4:A5"/>
    <mergeCell ref="B4:E4"/>
    <mergeCell ref="A21:A22"/>
    <mergeCell ref="B21:E21"/>
    <mergeCell ref="F21:I21"/>
    <mergeCell ref="F4:I4"/>
  </mergeCells>
  <printOptions horizontalCentered="1"/>
  <pageMargins left="0" right="0" top="0.59055118110236227" bottom="0.59055118110236227" header="0.51181102362204722" footer="0.51181102362204722"/>
  <pageSetup paperSize="9" scale="90" orientation="portrait" r:id="rId1"/>
  <headerFooter alignWithMargins="0"/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58D1-202F-4CFC-ADBF-6BA47F0C6729}">
  <dimension ref="A2:P61"/>
  <sheetViews>
    <sheetView showGridLines="0" topLeftCell="A16" workbookViewId="0">
      <selection activeCell="A47" sqref="A47"/>
    </sheetView>
  </sheetViews>
  <sheetFormatPr defaultRowHeight="11.25" x14ac:dyDescent="0.25"/>
  <cols>
    <col min="1" max="1" width="11.7109375" style="5" customWidth="1"/>
    <col min="2" max="6" width="7.7109375" style="5" customWidth="1"/>
    <col min="7" max="7" width="8.28515625" style="5" bestFit="1" customWidth="1"/>
    <col min="8" max="10" width="7.7109375" style="5" customWidth="1"/>
    <col min="11" max="11" width="8.5703125" style="5" bestFit="1" customWidth="1"/>
    <col min="12" max="12" width="7.7109375" style="5" customWidth="1"/>
    <col min="13" max="13" width="8.28515625" style="5" bestFit="1" customWidth="1"/>
    <col min="14" max="18" width="7.7109375" style="5" customWidth="1"/>
    <col min="19" max="256" width="9.140625" style="5"/>
    <col min="257" max="257" width="11.7109375" style="5" customWidth="1"/>
    <col min="258" max="266" width="8.28515625" style="5" customWidth="1"/>
    <col min="267" max="512" width="9.140625" style="5"/>
    <col min="513" max="513" width="11.7109375" style="5" customWidth="1"/>
    <col min="514" max="522" width="8.28515625" style="5" customWidth="1"/>
    <col min="523" max="768" width="9.140625" style="5"/>
    <col min="769" max="769" width="11.7109375" style="5" customWidth="1"/>
    <col min="770" max="778" width="8.28515625" style="5" customWidth="1"/>
    <col min="779" max="1024" width="9.140625" style="5"/>
    <col min="1025" max="1025" width="11.7109375" style="5" customWidth="1"/>
    <col min="1026" max="1034" width="8.28515625" style="5" customWidth="1"/>
    <col min="1035" max="1280" width="9.140625" style="5"/>
    <col min="1281" max="1281" width="11.7109375" style="5" customWidth="1"/>
    <col min="1282" max="1290" width="8.28515625" style="5" customWidth="1"/>
    <col min="1291" max="1536" width="9.140625" style="5"/>
    <col min="1537" max="1537" width="11.7109375" style="5" customWidth="1"/>
    <col min="1538" max="1546" width="8.28515625" style="5" customWidth="1"/>
    <col min="1547" max="1792" width="9.140625" style="5"/>
    <col min="1793" max="1793" width="11.7109375" style="5" customWidth="1"/>
    <col min="1794" max="1802" width="8.28515625" style="5" customWidth="1"/>
    <col min="1803" max="2048" width="9.140625" style="5"/>
    <col min="2049" max="2049" width="11.7109375" style="5" customWidth="1"/>
    <col min="2050" max="2058" width="8.28515625" style="5" customWidth="1"/>
    <col min="2059" max="2304" width="9.140625" style="5"/>
    <col min="2305" max="2305" width="11.7109375" style="5" customWidth="1"/>
    <col min="2306" max="2314" width="8.28515625" style="5" customWidth="1"/>
    <col min="2315" max="2560" width="9.140625" style="5"/>
    <col min="2561" max="2561" width="11.7109375" style="5" customWidth="1"/>
    <col min="2562" max="2570" width="8.28515625" style="5" customWidth="1"/>
    <col min="2571" max="2816" width="9.140625" style="5"/>
    <col min="2817" max="2817" width="11.7109375" style="5" customWidth="1"/>
    <col min="2818" max="2826" width="8.28515625" style="5" customWidth="1"/>
    <col min="2827" max="3072" width="9.140625" style="5"/>
    <col min="3073" max="3073" width="11.7109375" style="5" customWidth="1"/>
    <col min="3074" max="3082" width="8.28515625" style="5" customWidth="1"/>
    <col min="3083" max="3328" width="9.140625" style="5"/>
    <col min="3329" max="3329" width="11.7109375" style="5" customWidth="1"/>
    <col min="3330" max="3338" width="8.28515625" style="5" customWidth="1"/>
    <col min="3339" max="3584" width="9.140625" style="5"/>
    <col min="3585" max="3585" width="11.7109375" style="5" customWidth="1"/>
    <col min="3586" max="3594" width="8.28515625" style="5" customWidth="1"/>
    <col min="3595" max="3840" width="9.140625" style="5"/>
    <col min="3841" max="3841" width="11.7109375" style="5" customWidth="1"/>
    <col min="3842" max="3850" width="8.28515625" style="5" customWidth="1"/>
    <col min="3851" max="4096" width="9.140625" style="5"/>
    <col min="4097" max="4097" width="11.7109375" style="5" customWidth="1"/>
    <col min="4098" max="4106" width="8.28515625" style="5" customWidth="1"/>
    <col min="4107" max="4352" width="9.140625" style="5"/>
    <col min="4353" max="4353" width="11.7109375" style="5" customWidth="1"/>
    <col min="4354" max="4362" width="8.28515625" style="5" customWidth="1"/>
    <col min="4363" max="4608" width="9.140625" style="5"/>
    <col min="4609" max="4609" width="11.7109375" style="5" customWidth="1"/>
    <col min="4610" max="4618" width="8.28515625" style="5" customWidth="1"/>
    <col min="4619" max="4864" width="9.140625" style="5"/>
    <col min="4865" max="4865" width="11.7109375" style="5" customWidth="1"/>
    <col min="4866" max="4874" width="8.28515625" style="5" customWidth="1"/>
    <col min="4875" max="5120" width="9.140625" style="5"/>
    <col min="5121" max="5121" width="11.7109375" style="5" customWidth="1"/>
    <col min="5122" max="5130" width="8.28515625" style="5" customWidth="1"/>
    <col min="5131" max="5376" width="9.140625" style="5"/>
    <col min="5377" max="5377" width="11.7109375" style="5" customWidth="1"/>
    <col min="5378" max="5386" width="8.28515625" style="5" customWidth="1"/>
    <col min="5387" max="5632" width="9.140625" style="5"/>
    <col min="5633" max="5633" width="11.7109375" style="5" customWidth="1"/>
    <col min="5634" max="5642" width="8.28515625" style="5" customWidth="1"/>
    <col min="5643" max="5888" width="9.140625" style="5"/>
    <col min="5889" max="5889" width="11.7109375" style="5" customWidth="1"/>
    <col min="5890" max="5898" width="8.28515625" style="5" customWidth="1"/>
    <col min="5899" max="6144" width="9.140625" style="5"/>
    <col min="6145" max="6145" width="11.7109375" style="5" customWidth="1"/>
    <col min="6146" max="6154" width="8.28515625" style="5" customWidth="1"/>
    <col min="6155" max="6400" width="9.140625" style="5"/>
    <col min="6401" max="6401" width="11.7109375" style="5" customWidth="1"/>
    <col min="6402" max="6410" width="8.28515625" style="5" customWidth="1"/>
    <col min="6411" max="6656" width="9.140625" style="5"/>
    <col min="6657" max="6657" width="11.7109375" style="5" customWidth="1"/>
    <col min="6658" max="6666" width="8.28515625" style="5" customWidth="1"/>
    <col min="6667" max="6912" width="9.140625" style="5"/>
    <col min="6913" max="6913" width="11.7109375" style="5" customWidth="1"/>
    <col min="6914" max="6922" width="8.28515625" style="5" customWidth="1"/>
    <col min="6923" max="7168" width="9.140625" style="5"/>
    <col min="7169" max="7169" width="11.7109375" style="5" customWidth="1"/>
    <col min="7170" max="7178" width="8.28515625" style="5" customWidth="1"/>
    <col min="7179" max="7424" width="9.140625" style="5"/>
    <col min="7425" max="7425" width="11.7109375" style="5" customWidth="1"/>
    <col min="7426" max="7434" width="8.28515625" style="5" customWidth="1"/>
    <col min="7435" max="7680" width="9.140625" style="5"/>
    <col min="7681" max="7681" width="11.7109375" style="5" customWidth="1"/>
    <col min="7682" max="7690" width="8.28515625" style="5" customWidth="1"/>
    <col min="7691" max="7936" width="9.140625" style="5"/>
    <col min="7937" max="7937" width="11.7109375" style="5" customWidth="1"/>
    <col min="7938" max="7946" width="8.28515625" style="5" customWidth="1"/>
    <col min="7947" max="8192" width="9.140625" style="5"/>
    <col min="8193" max="8193" width="11.7109375" style="5" customWidth="1"/>
    <col min="8194" max="8202" width="8.28515625" style="5" customWidth="1"/>
    <col min="8203" max="8448" width="9.140625" style="5"/>
    <col min="8449" max="8449" width="11.7109375" style="5" customWidth="1"/>
    <col min="8450" max="8458" width="8.28515625" style="5" customWidth="1"/>
    <col min="8459" max="8704" width="9.140625" style="5"/>
    <col min="8705" max="8705" width="11.7109375" style="5" customWidth="1"/>
    <col min="8706" max="8714" width="8.28515625" style="5" customWidth="1"/>
    <col min="8715" max="8960" width="9.140625" style="5"/>
    <col min="8961" max="8961" width="11.7109375" style="5" customWidth="1"/>
    <col min="8962" max="8970" width="8.28515625" style="5" customWidth="1"/>
    <col min="8971" max="9216" width="9.140625" style="5"/>
    <col min="9217" max="9217" width="11.7109375" style="5" customWidth="1"/>
    <col min="9218" max="9226" width="8.28515625" style="5" customWidth="1"/>
    <col min="9227" max="9472" width="9.140625" style="5"/>
    <col min="9473" max="9473" width="11.7109375" style="5" customWidth="1"/>
    <col min="9474" max="9482" width="8.28515625" style="5" customWidth="1"/>
    <col min="9483" max="9728" width="9.140625" style="5"/>
    <col min="9729" max="9729" width="11.7109375" style="5" customWidth="1"/>
    <col min="9730" max="9738" width="8.28515625" style="5" customWidth="1"/>
    <col min="9739" max="9984" width="9.140625" style="5"/>
    <col min="9985" max="9985" width="11.7109375" style="5" customWidth="1"/>
    <col min="9986" max="9994" width="8.28515625" style="5" customWidth="1"/>
    <col min="9995" max="10240" width="9.140625" style="5"/>
    <col min="10241" max="10241" width="11.7109375" style="5" customWidth="1"/>
    <col min="10242" max="10250" width="8.28515625" style="5" customWidth="1"/>
    <col min="10251" max="10496" width="9.140625" style="5"/>
    <col min="10497" max="10497" width="11.7109375" style="5" customWidth="1"/>
    <col min="10498" max="10506" width="8.28515625" style="5" customWidth="1"/>
    <col min="10507" max="10752" width="9.140625" style="5"/>
    <col min="10753" max="10753" width="11.7109375" style="5" customWidth="1"/>
    <col min="10754" max="10762" width="8.28515625" style="5" customWidth="1"/>
    <col min="10763" max="11008" width="9.140625" style="5"/>
    <col min="11009" max="11009" width="11.7109375" style="5" customWidth="1"/>
    <col min="11010" max="11018" width="8.28515625" style="5" customWidth="1"/>
    <col min="11019" max="11264" width="9.140625" style="5"/>
    <col min="11265" max="11265" width="11.7109375" style="5" customWidth="1"/>
    <col min="11266" max="11274" width="8.28515625" style="5" customWidth="1"/>
    <col min="11275" max="11520" width="9.140625" style="5"/>
    <col min="11521" max="11521" width="11.7109375" style="5" customWidth="1"/>
    <col min="11522" max="11530" width="8.28515625" style="5" customWidth="1"/>
    <col min="11531" max="11776" width="9.140625" style="5"/>
    <col min="11777" max="11777" width="11.7109375" style="5" customWidth="1"/>
    <col min="11778" max="11786" width="8.28515625" style="5" customWidth="1"/>
    <col min="11787" max="12032" width="9.140625" style="5"/>
    <col min="12033" max="12033" width="11.7109375" style="5" customWidth="1"/>
    <col min="12034" max="12042" width="8.28515625" style="5" customWidth="1"/>
    <col min="12043" max="12288" width="9.140625" style="5"/>
    <col min="12289" max="12289" width="11.7109375" style="5" customWidth="1"/>
    <col min="12290" max="12298" width="8.28515625" style="5" customWidth="1"/>
    <col min="12299" max="12544" width="9.140625" style="5"/>
    <col min="12545" max="12545" width="11.7109375" style="5" customWidth="1"/>
    <col min="12546" max="12554" width="8.28515625" style="5" customWidth="1"/>
    <col min="12555" max="12800" width="9.140625" style="5"/>
    <col min="12801" max="12801" width="11.7109375" style="5" customWidth="1"/>
    <col min="12802" max="12810" width="8.28515625" style="5" customWidth="1"/>
    <col min="12811" max="13056" width="9.140625" style="5"/>
    <col min="13057" max="13057" width="11.7109375" style="5" customWidth="1"/>
    <col min="13058" max="13066" width="8.28515625" style="5" customWidth="1"/>
    <col min="13067" max="13312" width="9.140625" style="5"/>
    <col min="13313" max="13313" width="11.7109375" style="5" customWidth="1"/>
    <col min="13314" max="13322" width="8.28515625" style="5" customWidth="1"/>
    <col min="13323" max="13568" width="9.140625" style="5"/>
    <col min="13569" max="13569" width="11.7109375" style="5" customWidth="1"/>
    <col min="13570" max="13578" width="8.28515625" style="5" customWidth="1"/>
    <col min="13579" max="13824" width="9.140625" style="5"/>
    <col min="13825" max="13825" width="11.7109375" style="5" customWidth="1"/>
    <col min="13826" max="13834" width="8.28515625" style="5" customWidth="1"/>
    <col min="13835" max="14080" width="9.140625" style="5"/>
    <col min="14081" max="14081" width="11.7109375" style="5" customWidth="1"/>
    <col min="14082" max="14090" width="8.28515625" style="5" customWidth="1"/>
    <col min="14091" max="14336" width="9.140625" style="5"/>
    <col min="14337" max="14337" width="11.7109375" style="5" customWidth="1"/>
    <col min="14338" max="14346" width="8.28515625" style="5" customWidth="1"/>
    <col min="14347" max="14592" width="9.140625" style="5"/>
    <col min="14593" max="14593" width="11.7109375" style="5" customWidth="1"/>
    <col min="14594" max="14602" width="8.28515625" style="5" customWidth="1"/>
    <col min="14603" max="14848" width="9.140625" style="5"/>
    <col min="14849" max="14849" width="11.7109375" style="5" customWidth="1"/>
    <col min="14850" max="14858" width="8.28515625" style="5" customWidth="1"/>
    <col min="14859" max="15104" width="9.140625" style="5"/>
    <col min="15105" max="15105" width="11.7109375" style="5" customWidth="1"/>
    <col min="15106" max="15114" width="8.28515625" style="5" customWidth="1"/>
    <col min="15115" max="15360" width="9.140625" style="5"/>
    <col min="15361" max="15361" width="11.7109375" style="5" customWidth="1"/>
    <col min="15362" max="15370" width="8.28515625" style="5" customWidth="1"/>
    <col min="15371" max="15616" width="9.140625" style="5"/>
    <col min="15617" max="15617" width="11.7109375" style="5" customWidth="1"/>
    <col min="15618" max="15626" width="8.28515625" style="5" customWidth="1"/>
    <col min="15627" max="15872" width="9.140625" style="5"/>
    <col min="15873" max="15873" width="11.7109375" style="5" customWidth="1"/>
    <col min="15874" max="15882" width="8.28515625" style="5" customWidth="1"/>
    <col min="15883" max="16128" width="9.140625" style="5"/>
    <col min="16129" max="16129" width="11.7109375" style="5" customWidth="1"/>
    <col min="16130" max="16138" width="8.28515625" style="5" customWidth="1"/>
    <col min="16139" max="16384" width="9.140625" style="5"/>
  </cols>
  <sheetData>
    <row r="2" spans="1:13" ht="15.75" x14ac:dyDescent="0.25">
      <c r="A2" s="135" t="s">
        <v>143</v>
      </c>
      <c r="B2" s="4"/>
    </row>
    <row r="3" spans="1:13" ht="15.75" x14ac:dyDescent="0.25">
      <c r="A3" s="1" t="s">
        <v>37</v>
      </c>
      <c r="B3" s="1"/>
    </row>
    <row r="4" spans="1:13" ht="15.75" x14ac:dyDescent="0.25">
      <c r="A4" s="1" t="s">
        <v>30</v>
      </c>
      <c r="B4" s="1"/>
    </row>
    <row r="5" spans="1:13" ht="33.75" customHeight="1" x14ac:dyDescent="0.25">
      <c r="A5" s="146" t="s">
        <v>0</v>
      </c>
      <c r="B5" s="151" t="s">
        <v>104</v>
      </c>
      <c r="C5" s="152"/>
      <c r="D5" s="152"/>
      <c r="E5" s="153"/>
      <c r="F5" s="151" t="s">
        <v>101</v>
      </c>
      <c r="G5" s="152"/>
      <c r="H5" s="152"/>
      <c r="I5" s="153"/>
      <c r="J5" s="152" t="s">
        <v>29</v>
      </c>
      <c r="K5" s="152"/>
      <c r="L5" s="152"/>
      <c r="M5" s="152"/>
    </row>
    <row r="6" spans="1:13" ht="63.75" x14ac:dyDescent="0.25">
      <c r="A6" s="146"/>
      <c r="B6" s="89" t="s">
        <v>11</v>
      </c>
      <c r="C6" s="58" t="s">
        <v>26</v>
      </c>
      <c r="D6" s="58" t="s">
        <v>139</v>
      </c>
      <c r="E6" s="90" t="s">
        <v>27</v>
      </c>
      <c r="F6" s="89" t="s">
        <v>23</v>
      </c>
      <c r="G6" s="58" t="s">
        <v>26</v>
      </c>
      <c r="H6" s="58" t="s">
        <v>139</v>
      </c>
      <c r="I6" s="90" t="s">
        <v>27</v>
      </c>
      <c r="J6" s="58" t="s">
        <v>69</v>
      </c>
      <c r="K6" s="58" t="s">
        <v>26</v>
      </c>
      <c r="L6" s="58" t="s">
        <v>139</v>
      </c>
      <c r="M6" s="59" t="s">
        <v>27</v>
      </c>
    </row>
    <row r="7" spans="1:13" s="8" customFormat="1" ht="12.75" customHeight="1" x14ac:dyDescent="0.25">
      <c r="A7" s="60" t="s">
        <v>1</v>
      </c>
      <c r="B7" s="98">
        <v>67</v>
      </c>
      <c r="C7" s="61">
        <v>1406</v>
      </c>
      <c r="D7" s="61">
        <v>218</v>
      </c>
      <c r="E7" s="95">
        <f>D7/C7*100</f>
        <v>15.5049786628734</v>
      </c>
      <c r="F7" s="91">
        <v>102</v>
      </c>
      <c r="G7" s="61">
        <v>6820</v>
      </c>
      <c r="H7" s="61">
        <v>1701</v>
      </c>
      <c r="I7" s="95">
        <f>H7/G7*100</f>
        <v>24.941348973607038</v>
      </c>
      <c r="J7" s="61">
        <f>SUM(B7,F7)</f>
        <v>169</v>
      </c>
      <c r="K7" s="61">
        <f>SUM(C7,G7)</f>
        <v>8226</v>
      </c>
      <c r="L7" s="61">
        <f>SUM(D7,H7)</f>
        <v>1919</v>
      </c>
      <c r="M7" s="76">
        <f>L7/K7*100</f>
        <v>23.328470702650133</v>
      </c>
    </row>
    <row r="8" spans="1:13" s="8" customFormat="1" ht="12.75" customHeight="1" x14ac:dyDescent="0.25">
      <c r="A8" s="60" t="s">
        <v>2</v>
      </c>
      <c r="B8" s="98">
        <v>115</v>
      </c>
      <c r="C8" s="61">
        <v>3396</v>
      </c>
      <c r="D8" s="61">
        <v>580</v>
      </c>
      <c r="E8" s="95">
        <f t="shared" ref="E8:E16" si="0">D8/C8*100</f>
        <v>17.078916372202592</v>
      </c>
      <c r="F8" s="91">
        <v>144</v>
      </c>
      <c r="G8" s="61">
        <v>10468</v>
      </c>
      <c r="H8" s="61">
        <v>1968</v>
      </c>
      <c r="I8" s="95">
        <f t="shared" ref="I8:I16" si="1">H8/G8*100</f>
        <v>18.800152846771113</v>
      </c>
      <c r="J8" s="61">
        <f t="shared" ref="J8:J15" si="2">SUM(B8,F8)</f>
        <v>259</v>
      </c>
      <c r="K8" s="61">
        <f t="shared" ref="J8:K16" si="3">SUM(C8,G8)</f>
        <v>13864</v>
      </c>
      <c r="L8" s="61">
        <f t="shared" ref="L8:L16" si="4">SUM(D8,H8)</f>
        <v>2548</v>
      </c>
      <c r="M8" s="76">
        <f t="shared" ref="M8:M16" si="5">L8/K8*100</f>
        <v>18.378534333525678</v>
      </c>
    </row>
    <row r="9" spans="1:13" s="8" customFormat="1" ht="12.75" customHeight="1" x14ac:dyDescent="0.25">
      <c r="A9" s="60" t="s">
        <v>20</v>
      </c>
      <c r="B9" s="98">
        <v>139</v>
      </c>
      <c r="C9" s="61">
        <v>4218</v>
      </c>
      <c r="D9" s="61">
        <v>295</v>
      </c>
      <c r="E9" s="95">
        <f t="shared" si="0"/>
        <v>6.9938359412043631</v>
      </c>
      <c r="F9" s="91">
        <v>204</v>
      </c>
      <c r="G9" s="61">
        <v>14102</v>
      </c>
      <c r="H9" s="61">
        <v>2288</v>
      </c>
      <c r="I9" s="95">
        <f t="shared" si="1"/>
        <v>16.22464898595944</v>
      </c>
      <c r="J9" s="61">
        <f t="shared" si="2"/>
        <v>343</v>
      </c>
      <c r="K9" s="61">
        <f t="shared" si="3"/>
        <v>18320</v>
      </c>
      <c r="L9" s="61">
        <f t="shared" si="4"/>
        <v>2583</v>
      </c>
      <c r="M9" s="76">
        <f t="shared" si="5"/>
        <v>14.09934497816594</v>
      </c>
    </row>
    <row r="10" spans="1:13" s="8" customFormat="1" ht="12.75" customHeight="1" x14ac:dyDescent="0.25">
      <c r="A10" s="60" t="s">
        <v>4</v>
      </c>
      <c r="B10" s="98">
        <v>169</v>
      </c>
      <c r="C10" s="61">
        <v>5060</v>
      </c>
      <c r="D10" s="61">
        <v>456</v>
      </c>
      <c r="E10" s="95">
        <f t="shared" si="0"/>
        <v>9.0118577075098809</v>
      </c>
      <c r="F10" s="91">
        <v>238</v>
      </c>
      <c r="G10" s="61">
        <v>18793</v>
      </c>
      <c r="H10" s="61">
        <v>3830</v>
      </c>
      <c r="I10" s="95">
        <f t="shared" si="1"/>
        <v>20.379928696855213</v>
      </c>
      <c r="J10" s="61">
        <f t="shared" si="2"/>
        <v>407</v>
      </c>
      <c r="K10" s="61">
        <f t="shared" si="3"/>
        <v>23853</v>
      </c>
      <c r="L10" s="61">
        <f t="shared" si="4"/>
        <v>4286</v>
      </c>
      <c r="M10" s="76">
        <f t="shared" si="5"/>
        <v>17.968389720370602</v>
      </c>
    </row>
    <row r="11" spans="1:13" s="8" customFormat="1" ht="12.75" customHeight="1" x14ac:dyDescent="0.25">
      <c r="A11" s="60" t="s">
        <v>5</v>
      </c>
      <c r="B11" s="98">
        <v>276</v>
      </c>
      <c r="C11" s="61">
        <v>8665</v>
      </c>
      <c r="D11" s="61">
        <v>1099</v>
      </c>
      <c r="E11" s="95">
        <f t="shared" si="0"/>
        <v>12.683208309290247</v>
      </c>
      <c r="F11" s="91">
        <v>343</v>
      </c>
      <c r="G11" s="61">
        <v>25047</v>
      </c>
      <c r="H11" s="61">
        <v>4393</v>
      </c>
      <c r="I11" s="95">
        <f t="shared" si="1"/>
        <v>17.539026629935719</v>
      </c>
      <c r="J11" s="61">
        <f t="shared" si="2"/>
        <v>619</v>
      </c>
      <c r="K11" s="61">
        <f t="shared" si="3"/>
        <v>33712</v>
      </c>
      <c r="L11" s="61">
        <f t="shared" si="4"/>
        <v>5492</v>
      </c>
      <c r="M11" s="76">
        <f t="shared" si="5"/>
        <v>16.290934978642621</v>
      </c>
    </row>
    <row r="12" spans="1:13" s="8" customFormat="1" ht="12.75" customHeight="1" x14ac:dyDescent="0.25">
      <c r="A12" s="60" t="s">
        <v>6</v>
      </c>
      <c r="B12" s="98">
        <v>83</v>
      </c>
      <c r="C12" s="61">
        <v>2131</v>
      </c>
      <c r="D12" s="61">
        <v>227</v>
      </c>
      <c r="E12" s="95">
        <f t="shared" si="0"/>
        <v>10.652275926794932</v>
      </c>
      <c r="F12" s="91">
        <v>123</v>
      </c>
      <c r="G12" s="61">
        <v>7082</v>
      </c>
      <c r="H12" s="61">
        <v>960</v>
      </c>
      <c r="I12" s="95">
        <f t="shared" si="1"/>
        <v>13.555492798644449</v>
      </c>
      <c r="J12" s="61">
        <f t="shared" si="2"/>
        <v>206</v>
      </c>
      <c r="K12" s="61">
        <f t="shared" si="3"/>
        <v>9213</v>
      </c>
      <c r="L12" s="61">
        <f t="shared" si="4"/>
        <v>1187</v>
      </c>
      <c r="M12" s="76">
        <f t="shared" si="5"/>
        <v>12.883968305655053</v>
      </c>
    </row>
    <row r="13" spans="1:13" s="8" customFormat="1" ht="12.75" customHeight="1" x14ac:dyDescent="0.25">
      <c r="A13" s="60" t="s">
        <v>7</v>
      </c>
      <c r="B13" s="98">
        <v>126</v>
      </c>
      <c r="C13" s="61">
        <v>2901</v>
      </c>
      <c r="D13" s="61">
        <v>327</v>
      </c>
      <c r="E13" s="95">
        <f t="shared" si="0"/>
        <v>11.271975180972078</v>
      </c>
      <c r="F13" s="91">
        <v>119</v>
      </c>
      <c r="G13" s="61">
        <v>9318</v>
      </c>
      <c r="H13" s="61">
        <v>1628</v>
      </c>
      <c r="I13" s="95">
        <f t="shared" si="1"/>
        <v>17.471560420691134</v>
      </c>
      <c r="J13" s="61">
        <f t="shared" si="2"/>
        <v>245</v>
      </c>
      <c r="K13" s="61">
        <f t="shared" si="3"/>
        <v>12219</v>
      </c>
      <c r="L13" s="61">
        <f t="shared" si="4"/>
        <v>1955</v>
      </c>
      <c r="M13" s="76">
        <f t="shared" si="5"/>
        <v>15.999672640968981</v>
      </c>
    </row>
    <row r="14" spans="1:13" s="8" customFormat="1" ht="12.75" customHeight="1" x14ac:dyDescent="0.25">
      <c r="A14" s="60" t="s">
        <v>8</v>
      </c>
      <c r="B14" s="98">
        <v>106</v>
      </c>
      <c r="C14" s="61">
        <v>2474</v>
      </c>
      <c r="D14" s="61">
        <v>200</v>
      </c>
      <c r="E14" s="95">
        <f t="shared" si="0"/>
        <v>8.0840743734842366</v>
      </c>
      <c r="F14" s="91">
        <v>149</v>
      </c>
      <c r="G14" s="61">
        <v>10163</v>
      </c>
      <c r="H14" s="61">
        <v>1512</v>
      </c>
      <c r="I14" s="95">
        <f t="shared" si="1"/>
        <v>14.877496802125357</v>
      </c>
      <c r="J14" s="61">
        <f t="shared" si="2"/>
        <v>255</v>
      </c>
      <c r="K14" s="61">
        <f t="shared" si="3"/>
        <v>12637</v>
      </c>
      <c r="L14" s="61">
        <f t="shared" si="4"/>
        <v>1712</v>
      </c>
      <c r="M14" s="76">
        <f t="shared" si="5"/>
        <v>13.547519189681095</v>
      </c>
    </row>
    <row r="15" spans="1:13" s="8" customFormat="1" ht="12.75" customHeight="1" x14ac:dyDescent="0.25">
      <c r="A15" s="60" t="s">
        <v>9</v>
      </c>
      <c r="B15" s="98">
        <v>59</v>
      </c>
      <c r="C15" s="61">
        <v>1794</v>
      </c>
      <c r="D15" s="61">
        <v>119</v>
      </c>
      <c r="E15" s="95">
        <f t="shared" si="0"/>
        <v>6.6332218506131548</v>
      </c>
      <c r="F15" s="91">
        <v>134</v>
      </c>
      <c r="G15" s="61">
        <v>8671</v>
      </c>
      <c r="H15" s="61">
        <v>1077</v>
      </c>
      <c r="I15" s="95">
        <f t="shared" si="1"/>
        <v>12.420712720562795</v>
      </c>
      <c r="J15" s="61">
        <f t="shared" si="2"/>
        <v>193</v>
      </c>
      <c r="K15" s="61">
        <f t="shared" si="3"/>
        <v>10465</v>
      </c>
      <c r="L15" s="61">
        <f t="shared" si="4"/>
        <v>1196</v>
      </c>
      <c r="M15" s="76">
        <f t="shared" si="5"/>
        <v>11.428571428571429</v>
      </c>
    </row>
    <row r="16" spans="1:13" s="9" customFormat="1" ht="12.75" customHeight="1" x14ac:dyDescent="0.25">
      <c r="A16" s="64" t="s">
        <v>10</v>
      </c>
      <c r="B16" s="96">
        <f>SUM(B7:B15)</f>
        <v>1140</v>
      </c>
      <c r="C16" s="77">
        <f>SUM(C7:C15)</f>
        <v>32045</v>
      </c>
      <c r="D16" s="77">
        <f>SUM(D7:D15)</f>
        <v>3521</v>
      </c>
      <c r="E16" s="97">
        <f t="shared" si="0"/>
        <v>10.987673584022469</v>
      </c>
      <c r="F16" s="96">
        <f>SUM(F7:F15)</f>
        <v>1556</v>
      </c>
      <c r="G16" s="77">
        <f>SUM(G7:G15)</f>
        <v>110464</v>
      </c>
      <c r="H16" s="77">
        <f>SUM(H7:H15)</f>
        <v>19357</v>
      </c>
      <c r="I16" s="97">
        <f t="shared" si="1"/>
        <v>17.523356025492468</v>
      </c>
      <c r="J16" s="65">
        <f t="shared" si="3"/>
        <v>2696</v>
      </c>
      <c r="K16" s="65">
        <f t="shared" si="3"/>
        <v>142509</v>
      </c>
      <c r="L16" s="65">
        <f t="shared" si="4"/>
        <v>22878</v>
      </c>
      <c r="M16" s="78">
        <f t="shared" si="5"/>
        <v>16.053722922762773</v>
      </c>
    </row>
    <row r="17" spans="1:16" ht="12" x14ac:dyDescent="0.25">
      <c r="A17" s="23" t="s">
        <v>70</v>
      </c>
      <c r="B17" s="23"/>
      <c r="D17" s="10"/>
    </row>
    <row r="18" spans="1:16" ht="12" x14ac:dyDescent="0.25">
      <c r="A18" s="23" t="s">
        <v>71</v>
      </c>
      <c r="B18" s="23"/>
      <c r="D18" s="10"/>
    </row>
    <row r="19" spans="1:16" ht="12" x14ac:dyDescent="0.25">
      <c r="A19" s="23" t="s">
        <v>72</v>
      </c>
    </row>
    <row r="21" spans="1:16" ht="15.75" x14ac:dyDescent="0.25">
      <c r="A21" s="135" t="s">
        <v>144</v>
      </c>
      <c r="B21" s="4"/>
    </row>
    <row r="22" spans="1:16" ht="15.75" x14ac:dyDescent="0.25">
      <c r="A22" s="1" t="s">
        <v>56</v>
      </c>
      <c r="B22" s="1"/>
    </row>
    <row r="23" spans="1:16" ht="15.75" x14ac:dyDescent="0.25">
      <c r="A23" s="1" t="s">
        <v>40</v>
      </c>
      <c r="B23" s="1"/>
    </row>
    <row r="24" spans="1:16" ht="33.75" customHeight="1" x14ac:dyDescent="0.25">
      <c r="A24" s="146" t="s">
        <v>0</v>
      </c>
      <c r="B24" s="151" t="s">
        <v>104</v>
      </c>
      <c r="C24" s="152"/>
      <c r="D24" s="152"/>
      <c r="E24" s="153"/>
      <c r="F24" s="151" t="s">
        <v>101</v>
      </c>
      <c r="G24" s="152"/>
      <c r="H24" s="152"/>
      <c r="I24" s="153"/>
      <c r="J24" s="152" t="s">
        <v>29</v>
      </c>
      <c r="K24" s="152"/>
      <c r="L24" s="152"/>
      <c r="M24" s="152"/>
    </row>
    <row r="25" spans="1:16" ht="63.75" x14ac:dyDescent="0.25">
      <c r="A25" s="146"/>
      <c r="B25" s="89" t="s">
        <v>11</v>
      </c>
      <c r="C25" s="58" t="s">
        <v>26</v>
      </c>
      <c r="D25" s="58" t="s">
        <v>139</v>
      </c>
      <c r="E25" s="90" t="s">
        <v>27</v>
      </c>
      <c r="F25" s="89" t="s">
        <v>23</v>
      </c>
      <c r="G25" s="58" t="s">
        <v>26</v>
      </c>
      <c r="H25" s="58" t="s">
        <v>139</v>
      </c>
      <c r="I25" s="90" t="s">
        <v>27</v>
      </c>
      <c r="J25" s="58" t="s">
        <v>69</v>
      </c>
      <c r="K25" s="58" t="s">
        <v>26</v>
      </c>
      <c r="L25" s="58" t="s">
        <v>139</v>
      </c>
      <c r="M25" s="59" t="s">
        <v>27</v>
      </c>
    </row>
    <row r="26" spans="1:16" s="8" customFormat="1" ht="12.75" customHeight="1" x14ac:dyDescent="0.25">
      <c r="A26" s="60" t="s">
        <v>13</v>
      </c>
      <c r="B26" s="99">
        <v>1144</v>
      </c>
      <c r="C26" s="79">
        <v>34611</v>
      </c>
      <c r="D26" s="79">
        <v>3545</v>
      </c>
      <c r="E26" s="95">
        <f>D26/C26*100</f>
        <v>10.242408482852273</v>
      </c>
      <c r="F26" s="99">
        <v>1559</v>
      </c>
      <c r="G26" s="79">
        <v>116999</v>
      </c>
      <c r="H26" s="79">
        <v>17634</v>
      </c>
      <c r="I26" s="95">
        <f>H26/G26*100</f>
        <v>15.071923691655483</v>
      </c>
      <c r="J26" s="61">
        <f t="shared" ref="J26:L30" si="6">SUM(B26,F26)</f>
        <v>2703</v>
      </c>
      <c r="K26" s="61">
        <f t="shared" si="6"/>
        <v>151610</v>
      </c>
      <c r="L26" s="61">
        <f t="shared" si="6"/>
        <v>21179</v>
      </c>
      <c r="M26" s="76">
        <f>L26/K26*100</f>
        <v>13.969395158630697</v>
      </c>
      <c r="P26" s="17"/>
    </row>
    <row r="27" spans="1:16" s="8" customFormat="1" ht="12.75" customHeight="1" x14ac:dyDescent="0.25">
      <c r="A27" s="60" t="s">
        <v>14</v>
      </c>
      <c r="B27" s="99">
        <v>1129</v>
      </c>
      <c r="C27" s="79">
        <v>33067</v>
      </c>
      <c r="D27" s="79">
        <v>3388</v>
      </c>
      <c r="E27" s="95">
        <f>D27/C27*100</f>
        <v>10.245864457011521</v>
      </c>
      <c r="F27" s="99">
        <v>1555</v>
      </c>
      <c r="G27" s="79">
        <v>117562</v>
      </c>
      <c r="H27" s="79">
        <v>18865</v>
      </c>
      <c r="I27" s="95">
        <f>H27/G27*100</f>
        <v>16.046851873904831</v>
      </c>
      <c r="J27" s="61">
        <f t="shared" si="6"/>
        <v>2684</v>
      </c>
      <c r="K27" s="61">
        <f t="shared" si="6"/>
        <v>150629</v>
      </c>
      <c r="L27" s="61">
        <f t="shared" si="6"/>
        <v>22253</v>
      </c>
      <c r="M27" s="76">
        <f>L27/K27*100</f>
        <v>14.773383611389573</v>
      </c>
      <c r="N27" s="36"/>
      <c r="O27" s="36"/>
      <c r="P27" s="17"/>
    </row>
    <row r="28" spans="1:16" s="8" customFormat="1" ht="12.75" customHeight="1" x14ac:dyDescent="0.25">
      <c r="A28" s="60" t="s">
        <v>15</v>
      </c>
      <c r="B28" s="99">
        <v>1136</v>
      </c>
      <c r="C28" s="79">
        <v>32143</v>
      </c>
      <c r="D28" s="79">
        <v>3546</v>
      </c>
      <c r="E28" s="95">
        <f>D28/C28*100</f>
        <v>11.031950969106804</v>
      </c>
      <c r="F28" s="99">
        <v>1561</v>
      </c>
      <c r="G28" s="79">
        <v>115701</v>
      </c>
      <c r="H28" s="79">
        <v>19377</v>
      </c>
      <c r="I28" s="95">
        <f>H28/G28*100</f>
        <v>16.747478414188297</v>
      </c>
      <c r="J28" s="61">
        <f t="shared" si="6"/>
        <v>2697</v>
      </c>
      <c r="K28" s="61">
        <f t="shared" si="6"/>
        <v>147844</v>
      </c>
      <c r="L28" s="61">
        <f t="shared" si="6"/>
        <v>22923</v>
      </c>
      <c r="M28" s="76">
        <f>L28/K28*100</f>
        <v>15.504856470333594</v>
      </c>
      <c r="N28" s="36"/>
      <c r="O28" s="36"/>
      <c r="P28" s="17"/>
    </row>
    <row r="29" spans="1:16" s="8" customFormat="1" ht="12.75" customHeight="1" x14ac:dyDescent="0.25">
      <c r="A29" s="60" t="s">
        <v>16</v>
      </c>
      <c r="B29" s="99">
        <v>1123</v>
      </c>
      <c r="C29" s="79">
        <v>31643</v>
      </c>
      <c r="D29" s="79">
        <v>3506</v>
      </c>
      <c r="E29" s="95">
        <f>D29/C29*100</f>
        <v>11.07985968460639</v>
      </c>
      <c r="F29" s="99">
        <v>1560</v>
      </c>
      <c r="G29" s="79">
        <v>113235</v>
      </c>
      <c r="H29" s="79">
        <v>19360</v>
      </c>
      <c r="I29" s="95">
        <f>H29/G29*100</f>
        <v>17.097187265421468</v>
      </c>
      <c r="J29" s="61">
        <f t="shared" si="6"/>
        <v>2683</v>
      </c>
      <c r="K29" s="61">
        <f t="shared" si="6"/>
        <v>144878</v>
      </c>
      <c r="L29" s="61">
        <f t="shared" si="6"/>
        <v>22866</v>
      </c>
      <c r="M29" s="76">
        <f>L29/K29*100</f>
        <v>15.78293460704869</v>
      </c>
      <c r="N29" s="36"/>
      <c r="O29" s="36"/>
      <c r="P29" s="17"/>
    </row>
    <row r="30" spans="1:16" s="8" customFormat="1" ht="12.75" customHeight="1" x14ac:dyDescent="0.25">
      <c r="A30" s="60" t="s">
        <v>17</v>
      </c>
      <c r="B30" s="99">
        <v>1140</v>
      </c>
      <c r="C30" s="79">
        <v>32045</v>
      </c>
      <c r="D30" s="79">
        <v>3521</v>
      </c>
      <c r="E30" s="95">
        <f>D30/C30*100</f>
        <v>10.987673584022469</v>
      </c>
      <c r="F30" s="99">
        <v>1556</v>
      </c>
      <c r="G30" s="79">
        <v>110464</v>
      </c>
      <c r="H30" s="79">
        <v>19357</v>
      </c>
      <c r="I30" s="95">
        <f>H30/G30*100</f>
        <v>17.523356025492468</v>
      </c>
      <c r="J30" s="61">
        <f t="shared" si="6"/>
        <v>2696</v>
      </c>
      <c r="K30" s="61">
        <f t="shared" si="6"/>
        <v>142509</v>
      </c>
      <c r="L30" s="61">
        <f t="shared" si="6"/>
        <v>22878</v>
      </c>
      <c r="M30" s="76">
        <f>L30/K30*100</f>
        <v>16.053722922762773</v>
      </c>
      <c r="N30" s="36"/>
      <c r="O30" s="36"/>
      <c r="P30" s="17"/>
    </row>
    <row r="31" spans="1:16" ht="12" x14ac:dyDescent="0.25">
      <c r="A31" s="23" t="s">
        <v>70</v>
      </c>
      <c r="B31" s="23"/>
      <c r="D31" s="10"/>
      <c r="N31" s="24"/>
    </row>
    <row r="32" spans="1:16" ht="12" x14ac:dyDescent="0.25">
      <c r="A32" s="23" t="s">
        <v>71</v>
      </c>
      <c r="B32" s="23"/>
      <c r="D32" s="10"/>
      <c r="N32" s="24"/>
    </row>
    <row r="33" spans="1:16" ht="12" x14ac:dyDescent="0.25">
      <c r="A33" s="23" t="s">
        <v>74</v>
      </c>
      <c r="B33" s="23"/>
      <c r="D33" s="10"/>
      <c r="N33" s="24"/>
    </row>
    <row r="34" spans="1:16" ht="12" x14ac:dyDescent="0.25">
      <c r="A34" s="23"/>
      <c r="B34" s="23"/>
      <c r="D34" s="10"/>
      <c r="N34" s="24"/>
    </row>
    <row r="35" spans="1:16" ht="12" hidden="1" x14ac:dyDescent="0.25">
      <c r="A35" s="23"/>
      <c r="B35" s="23"/>
      <c r="C35" s="36"/>
      <c r="D35" s="36"/>
      <c r="G35" s="36"/>
      <c r="H35" s="36"/>
      <c r="K35" s="36"/>
      <c r="L35" s="36"/>
    </row>
    <row r="36" spans="1:16" ht="12" hidden="1" x14ac:dyDescent="0.25">
      <c r="A36" s="23"/>
      <c r="B36" s="23"/>
      <c r="C36" s="36"/>
      <c r="D36" s="36"/>
      <c r="G36" s="36"/>
      <c r="H36" s="36"/>
      <c r="K36" s="36"/>
      <c r="L36" s="36"/>
    </row>
    <row r="37" spans="1:16" ht="15.75" hidden="1" x14ac:dyDescent="0.25">
      <c r="A37" s="1" t="s">
        <v>56</v>
      </c>
      <c r="B37" s="1"/>
    </row>
    <row r="38" spans="1:16" ht="15.75" hidden="1" x14ac:dyDescent="0.25">
      <c r="A38" s="1" t="s">
        <v>40</v>
      </c>
      <c r="B38" s="1"/>
    </row>
    <row r="39" spans="1:16" ht="33.75" hidden="1" customHeight="1" x14ac:dyDescent="0.25">
      <c r="A39" s="154" t="s">
        <v>0</v>
      </c>
      <c r="B39" s="151" t="s">
        <v>104</v>
      </c>
      <c r="C39" s="152"/>
      <c r="D39" s="152"/>
      <c r="E39" s="153"/>
      <c r="F39" s="151" t="s">
        <v>101</v>
      </c>
      <c r="G39" s="152"/>
      <c r="H39" s="152"/>
      <c r="I39" s="153"/>
      <c r="J39" s="155" t="s">
        <v>29</v>
      </c>
      <c r="K39" s="155"/>
      <c r="L39" s="155"/>
      <c r="M39" s="155"/>
    </row>
    <row r="40" spans="1:16" ht="76.5" hidden="1" x14ac:dyDescent="0.25">
      <c r="A40" s="154"/>
      <c r="B40" s="108" t="s">
        <v>11</v>
      </c>
      <c r="C40" s="108" t="s">
        <v>26</v>
      </c>
      <c r="D40" s="108" t="s">
        <v>25</v>
      </c>
      <c r="E40" s="109" t="s">
        <v>27</v>
      </c>
      <c r="F40" s="108" t="s">
        <v>23</v>
      </c>
      <c r="G40" s="108" t="s">
        <v>26</v>
      </c>
      <c r="H40" s="108" t="s">
        <v>25</v>
      </c>
      <c r="I40" s="109" t="s">
        <v>27</v>
      </c>
      <c r="J40" s="108" t="s">
        <v>69</v>
      </c>
      <c r="K40" s="108" t="s">
        <v>26</v>
      </c>
      <c r="L40" s="108" t="s">
        <v>25</v>
      </c>
      <c r="M40" s="109" t="s">
        <v>27</v>
      </c>
    </row>
    <row r="41" spans="1:16" s="8" customFormat="1" ht="12.75" hidden="1" x14ac:dyDescent="0.25">
      <c r="A41" s="110" t="s">
        <v>13</v>
      </c>
      <c r="B41" s="111">
        <v>1144</v>
      </c>
      <c r="C41" s="111">
        <v>34611</v>
      </c>
      <c r="D41" s="111">
        <v>3545</v>
      </c>
      <c r="E41" s="112">
        <f>C41-D41</f>
        <v>31066</v>
      </c>
      <c r="F41" s="99">
        <v>1559</v>
      </c>
      <c r="G41" s="111">
        <f>G26</f>
        <v>116999</v>
      </c>
      <c r="H41" s="111">
        <v>17634</v>
      </c>
      <c r="I41" s="112">
        <f>G41-H41</f>
        <v>99365</v>
      </c>
      <c r="J41" s="113">
        <f t="shared" ref="J41:L45" si="7">SUM(B41,F41)</f>
        <v>2703</v>
      </c>
      <c r="K41" s="113">
        <f t="shared" si="7"/>
        <v>151610</v>
      </c>
      <c r="L41" s="113">
        <f t="shared" si="7"/>
        <v>21179</v>
      </c>
      <c r="M41" s="112">
        <f>K41-L41</f>
        <v>130431</v>
      </c>
      <c r="P41" s="17"/>
    </row>
    <row r="42" spans="1:16" s="8" customFormat="1" ht="12.75" hidden="1" x14ac:dyDescent="0.25">
      <c r="A42" s="110" t="s">
        <v>14</v>
      </c>
      <c r="B42" s="111">
        <v>1129</v>
      </c>
      <c r="C42" s="111">
        <v>33067</v>
      </c>
      <c r="D42" s="111">
        <v>3388</v>
      </c>
      <c r="E42" s="112">
        <f>C42-D42</f>
        <v>29679</v>
      </c>
      <c r="F42" s="99">
        <v>1555</v>
      </c>
      <c r="G42" s="111">
        <v>117562</v>
      </c>
      <c r="H42" s="111">
        <v>18865</v>
      </c>
      <c r="I42" s="112">
        <f>G42-H42</f>
        <v>98697</v>
      </c>
      <c r="J42" s="113">
        <f t="shared" si="7"/>
        <v>2684</v>
      </c>
      <c r="K42" s="113">
        <f t="shared" si="7"/>
        <v>150629</v>
      </c>
      <c r="L42" s="113">
        <f t="shared" si="7"/>
        <v>22253</v>
      </c>
      <c r="M42" s="112">
        <f>K42-L42</f>
        <v>128376</v>
      </c>
      <c r="N42" s="36"/>
      <c r="O42" s="36"/>
      <c r="P42" s="17"/>
    </row>
    <row r="43" spans="1:16" s="8" customFormat="1" ht="12.75" hidden="1" x14ac:dyDescent="0.25">
      <c r="A43" s="110" t="s">
        <v>15</v>
      </c>
      <c r="B43" s="111">
        <v>1136</v>
      </c>
      <c r="C43" s="111">
        <v>32143</v>
      </c>
      <c r="D43" s="111">
        <v>3546</v>
      </c>
      <c r="E43" s="112">
        <f>C43-D43</f>
        <v>28597</v>
      </c>
      <c r="F43" s="99">
        <v>1561</v>
      </c>
      <c r="G43" s="111">
        <v>115701</v>
      </c>
      <c r="H43" s="111">
        <v>19377</v>
      </c>
      <c r="I43" s="112">
        <f>G43-H43</f>
        <v>96324</v>
      </c>
      <c r="J43" s="113">
        <f t="shared" si="7"/>
        <v>2697</v>
      </c>
      <c r="K43" s="113">
        <f t="shared" si="7"/>
        <v>147844</v>
      </c>
      <c r="L43" s="113">
        <f t="shared" si="7"/>
        <v>22923</v>
      </c>
      <c r="M43" s="112">
        <f>K43-L43</f>
        <v>124921</v>
      </c>
      <c r="N43" s="36"/>
      <c r="O43" s="36"/>
      <c r="P43" s="17"/>
    </row>
    <row r="44" spans="1:16" s="8" customFormat="1" ht="12.75" hidden="1" x14ac:dyDescent="0.25">
      <c r="A44" s="110" t="s">
        <v>16</v>
      </c>
      <c r="B44" s="111">
        <v>1123</v>
      </c>
      <c r="C44" s="111">
        <v>31643</v>
      </c>
      <c r="D44" s="111">
        <v>3506</v>
      </c>
      <c r="E44" s="112">
        <f>C44-D44</f>
        <v>28137</v>
      </c>
      <c r="F44" s="99">
        <v>1560</v>
      </c>
      <c r="G44" s="111">
        <v>113235</v>
      </c>
      <c r="H44" s="111">
        <v>19360</v>
      </c>
      <c r="I44" s="112">
        <f>G44-H44</f>
        <v>93875</v>
      </c>
      <c r="J44" s="113">
        <f t="shared" si="7"/>
        <v>2683</v>
      </c>
      <c r="K44" s="113">
        <f t="shared" si="7"/>
        <v>144878</v>
      </c>
      <c r="L44" s="113">
        <f t="shared" si="7"/>
        <v>22866</v>
      </c>
      <c r="M44" s="112">
        <f>K44-L44</f>
        <v>122012</v>
      </c>
      <c r="N44" s="36"/>
      <c r="O44" s="36"/>
      <c r="P44" s="17"/>
    </row>
    <row r="45" spans="1:16" s="8" customFormat="1" ht="12.75" hidden="1" x14ac:dyDescent="0.25">
      <c r="A45" s="110" t="s">
        <v>17</v>
      </c>
      <c r="B45" s="111">
        <v>1140</v>
      </c>
      <c r="C45" s="111">
        <v>32045</v>
      </c>
      <c r="D45" s="111">
        <v>3521</v>
      </c>
      <c r="E45" s="112">
        <f>C45-D45</f>
        <v>28524</v>
      </c>
      <c r="F45" s="99">
        <v>1556</v>
      </c>
      <c r="G45" s="111">
        <v>110464</v>
      </c>
      <c r="H45" s="111">
        <v>19357</v>
      </c>
      <c r="I45" s="112">
        <f>G45-H45</f>
        <v>91107</v>
      </c>
      <c r="J45" s="113">
        <f t="shared" si="7"/>
        <v>2696</v>
      </c>
      <c r="K45" s="113">
        <f t="shared" si="7"/>
        <v>142509</v>
      </c>
      <c r="L45" s="113">
        <f t="shared" si="7"/>
        <v>22878</v>
      </c>
      <c r="M45" s="112">
        <f>K45-L45</f>
        <v>119631</v>
      </c>
      <c r="N45" s="36"/>
      <c r="O45" s="36"/>
      <c r="P45" s="17"/>
    </row>
    <row r="46" spans="1:16" ht="12" hidden="1" x14ac:dyDescent="0.25">
      <c r="A46" s="23"/>
      <c r="B46" s="23"/>
      <c r="D46" s="10"/>
    </row>
    <row r="47" spans="1:16" ht="15.75" x14ac:dyDescent="0.25">
      <c r="A47" s="135" t="s">
        <v>148</v>
      </c>
    </row>
    <row r="48" spans="1:16" ht="15.75" x14ac:dyDescent="0.25">
      <c r="A48" s="1" t="s">
        <v>38</v>
      </c>
      <c r="B48" s="1"/>
    </row>
    <row r="49" spans="1:13" ht="33.75" customHeight="1" x14ac:dyDescent="0.25">
      <c r="A49" s="150" t="s">
        <v>18</v>
      </c>
      <c r="B49" s="151" t="s">
        <v>104</v>
      </c>
      <c r="C49" s="152"/>
      <c r="D49" s="152"/>
      <c r="E49" s="153"/>
      <c r="F49" s="151" t="s">
        <v>101</v>
      </c>
      <c r="G49" s="152"/>
      <c r="H49" s="152"/>
      <c r="I49" s="153"/>
      <c r="J49" s="152" t="s">
        <v>29</v>
      </c>
      <c r="K49" s="152"/>
      <c r="L49" s="152"/>
      <c r="M49" s="152"/>
    </row>
    <row r="50" spans="1:13" ht="51" x14ac:dyDescent="0.25">
      <c r="A50" s="150"/>
      <c r="B50" s="89" t="s">
        <v>11</v>
      </c>
      <c r="C50" s="58" t="s">
        <v>26</v>
      </c>
      <c r="D50" s="58" t="s">
        <v>73</v>
      </c>
      <c r="E50" s="90" t="s">
        <v>27</v>
      </c>
      <c r="F50" s="89" t="s">
        <v>23</v>
      </c>
      <c r="G50" s="58" t="s">
        <v>26</v>
      </c>
      <c r="H50" s="58" t="s">
        <v>73</v>
      </c>
      <c r="I50" s="90" t="s">
        <v>27</v>
      </c>
      <c r="J50" s="58" t="s">
        <v>69</v>
      </c>
      <c r="K50" s="58" t="s">
        <v>26</v>
      </c>
      <c r="L50" s="58" t="s">
        <v>73</v>
      </c>
      <c r="M50" s="59" t="s">
        <v>27</v>
      </c>
    </row>
    <row r="51" spans="1:13" s="3" customFormat="1" ht="12.75" customHeight="1" x14ac:dyDescent="0.25">
      <c r="A51" s="60" t="s">
        <v>32</v>
      </c>
      <c r="B51" s="99">
        <v>1144</v>
      </c>
      <c r="C51" s="79">
        <v>34611</v>
      </c>
      <c r="D51" s="79">
        <v>284</v>
      </c>
      <c r="E51" s="95">
        <f>D51/C51*100</f>
        <v>0.82054838057265023</v>
      </c>
      <c r="F51" s="99">
        <v>1559</v>
      </c>
      <c r="G51" s="79">
        <f>G41</f>
        <v>116999</v>
      </c>
      <c r="H51" s="79">
        <v>1528</v>
      </c>
      <c r="I51" s="95">
        <f>H51/G51*100</f>
        <v>1.3059940683253703</v>
      </c>
      <c r="J51" s="61">
        <f t="shared" ref="J51:L55" si="8">SUM(B51,F51)</f>
        <v>2703</v>
      </c>
      <c r="K51" s="61">
        <f t="shared" si="8"/>
        <v>151610</v>
      </c>
      <c r="L51" s="61">
        <f t="shared" si="8"/>
        <v>1812</v>
      </c>
      <c r="M51" s="76">
        <f>L51/K51*100</f>
        <v>1.1951718224391532</v>
      </c>
    </row>
    <row r="52" spans="1:13" s="3" customFormat="1" ht="12.75" customHeight="1" x14ac:dyDescent="0.25">
      <c r="A52" s="60" t="s">
        <v>33</v>
      </c>
      <c r="B52" s="99">
        <v>1129</v>
      </c>
      <c r="C52" s="79">
        <v>33067</v>
      </c>
      <c r="D52" s="79">
        <v>266</v>
      </c>
      <c r="E52" s="95">
        <f>D52/C52*100</f>
        <v>0.80442737472404513</v>
      </c>
      <c r="F52" s="99">
        <v>1555</v>
      </c>
      <c r="G52" s="79">
        <v>117562</v>
      </c>
      <c r="H52" s="79">
        <v>1603</v>
      </c>
      <c r="I52" s="95">
        <f>H52/G52*100</f>
        <v>1.3635358364097243</v>
      </c>
      <c r="J52" s="61">
        <f t="shared" si="8"/>
        <v>2684</v>
      </c>
      <c r="K52" s="61">
        <f t="shared" si="8"/>
        <v>150629</v>
      </c>
      <c r="L52" s="61">
        <f t="shared" si="8"/>
        <v>1869</v>
      </c>
      <c r="M52" s="76">
        <f>L52/K52*100</f>
        <v>1.2407969248949406</v>
      </c>
    </row>
    <row r="53" spans="1:13" s="3" customFormat="1" ht="12.75" customHeight="1" x14ac:dyDescent="0.25">
      <c r="A53" s="60" t="s">
        <v>34</v>
      </c>
      <c r="B53" s="99">
        <v>1136</v>
      </c>
      <c r="C53" s="79">
        <v>32143</v>
      </c>
      <c r="D53" s="79">
        <v>297</v>
      </c>
      <c r="E53" s="95">
        <f>D53/C53*100</f>
        <v>0.92399589335158505</v>
      </c>
      <c r="F53" s="99">
        <v>1561</v>
      </c>
      <c r="G53" s="79">
        <v>115701</v>
      </c>
      <c r="H53" s="79">
        <v>1535</v>
      </c>
      <c r="I53" s="95">
        <f>H53/G53*100</f>
        <v>1.3266955341786155</v>
      </c>
      <c r="J53" s="61">
        <f t="shared" si="8"/>
        <v>2697</v>
      </c>
      <c r="K53" s="61">
        <f t="shared" si="8"/>
        <v>147844</v>
      </c>
      <c r="L53" s="61">
        <f t="shared" si="8"/>
        <v>1832</v>
      </c>
      <c r="M53" s="76">
        <f>L53/K53*100</f>
        <v>1.2391439625551257</v>
      </c>
    </row>
    <row r="54" spans="1:13" s="3" customFormat="1" ht="12.75" customHeight="1" x14ac:dyDescent="0.25">
      <c r="A54" s="60" t="s">
        <v>35</v>
      </c>
      <c r="B54" s="99">
        <v>1123</v>
      </c>
      <c r="C54" s="79">
        <v>31643</v>
      </c>
      <c r="D54" s="79">
        <v>343</v>
      </c>
      <c r="E54" s="95">
        <f>D54/C54*100</f>
        <v>1.083968018203078</v>
      </c>
      <c r="F54" s="99">
        <v>1560</v>
      </c>
      <c r="G54" s="79">
        <v>113235</v>
      </c>
      <c r="H54" s="79">
        <v>1643</v>
      </c>
      <c r="I54" s="95">
        <f>H54/G54*100</f>
        <v>1.4509648077007993</v>
      </c>
      <c r="J54" s="61">
        <f t="shared" si="8"/>
        <v>2683</v>
      </c>
      <c r="K54" s="61">
        <f t="shared" si="8"/>
        <v>144878</v>
      </c>
      <c r="L54" s="61">
        <f t="shared" si="8"/>
        <v>1986</v>
      </c>
      <c r="M54" s="76">
        <f>L54/K54*100</f>
        <v>1.3708085423597784</v>
      </c>
    </row>
    <row r="55" spans="1:13" s="3" customFormat="1" ht="12.75" customHeight="1" x14ac:dyDescent="0.25">
      <c r="A55" s="60" t="s">
        <v>36</v>
      </c>
      <c r="B55" s="99">
        <v>1140</v>
      </c>
      <c r="C55" s="79">
        <v>32045</v>
      </c>
      <c r="D55" s="79">
        <v>338</v>
      </c>
      <c r="E55" s="95">
        <f>D55/C55*100</f>
        <v>1.054766734279919</v>
      </c>
      <c r="F55" s="99">
        <v>1556</v>
      </c>
      <c r="G55" s="79">
        <v>110464</v>
      </c>
      <c r="H55" s="79">
        <v>1886</v>
      </c>
      <c r="I55" s="95">
        <f>H55/G55*100</f>
        <v>1.7073435689455387</v>
      </c>
      <c r="J55" s="61">
        <f t="shared" si="8"/>
        <v>2696</v>
      </c>
      <c r="K55" s="61">
        <f t="shared" si="8"/>
        <v>142509</v>
      </c>
      <c r="L55" s="61">
        <f t="shared" si="8"/>
        <v>2224</v>
      </c>
      <c r="M55" s="76">
        <f>L55/K55*100</f>
        <v>1.5606031899739665</v>
      </c>
    </row>
    <row r="57" spans="1:13" s="3" customFormat="1" ht="36" x14ac:dyDescent="0.25">
      <c r="A57" s="56" t="s">
        <v>140</v>
      </c>
      <c r="B57" s="107"/>
      <c r="C57" s="114">
        <f>C55-C51</f>
        <v>-2566</v>
      </c>
      <c r="D57" s="114">
        <f t="shared" ref="D57:L57" si="9">D55-D51</f>
        <v>54</v>
      </c>
      <c r="E57" s="106"/>
      <c r="F57" s="105"/>
      <c r="G57" s="114">
        <f t="shared" si="9"/>
        <v>-6535</v>
      </c>
      <c r="H57" s="114">
        <f t="shared" si="9"/>
        <v>358</v>
      </c>
      <c r="I57" s="106"/>
      <c r="J57" s="57"/>
      <c r="K57" s="114">
        <f>K55-K51</f>
        <v>-9101</v>
      </c>
      <c r="L57" s="114">
        <f t="shared" si="9"/>
        <v>412</v>
      </c>
      <c r="M57" s="57"/>
    </row>
    <row r="59" spans="1:13" ht="12" x14ac:dyDescent="0.25">
      <c r="A59" s="23" t="s">
        <v>75</v>
      </c>
    </row>
    <row r="60" spans="1:13" ht="12" x14ac:dyDescent="0.25">
      <c r="A60" s="23" t="s">
        <v>71</v>
      </c>
    </row>
    <row r="61" spans="1:13" ht="12" x14ac:dyDescent="0.25">
      <c r="A61" s="23" t="s">
        <v>74</v>
      </c>
    </row>
  </sheetData>
  <mergeCells count="16">
    <mergeCell ref="A39:A40"/>
    <mergeCell ref="A49:A50"/>
    <mergeCell ref="B39:E39"/>
    <mergeCell ref="F39:I39"/>
    <mergeCell ref="J39:M39"/>
    <mergeCell ref="B49:E49"/>
    <mergeCell ref="F49:I49"/>
    <mergeCell ref="J49:M49"/>
    <mergeCell ref="A5:A6"/>
    <mergeCell ref="A24:A25"/>
    <mergeCell ref="B5:E5"/>
    <mergeCell ref="F5:I5"/>
    <mergeCell ref="J5:M5"/>
    <mergeCell ref="B24:E24"/>
    <mergeCell ref="F24:I24"/>
    <mergeCell ref="J24:M24"/>
  </mergeCells>
  <pageMargins left="0" right="0" top="0.98425196850393704" bottom="0.98425196850393704" header="0.51181102362204722" footer="0.51181102362204722"/>
  <pageSetup paperSize="9" scale="90" orientation="portrait" r:id="rId1"/>
  <headerFooter alignWithMargins="0"/>
  <rowBreaks count="2" manualBreakCount="2">
    <brk id="34" max="16383" man="1"/>
    <brk id="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2BB63-4ADC-409F-8BB6-CFB074D61E6E}">
  <dimension ref="B2:H97"/>
  <sheetViews>
    <sheetView showGridLines="0" workbookViewId="0">
      <selection activeCell="N4" sqref="N4"/>
    </sheetView>
  </sheetViews>
  <sheetFormatPr defaultRowHeight="15" x14ac:dyDescent="0.25"/>
  <sheetData>
    <row r="2" spans="3:8" x14ac:dyDescent="0.25">
      <c r="C2" s="136" t="s">
        <v>145</v>
      </c>
    </row>
    <row r="3" spans="3:8" ht="15.75" x14ac:dyDescent="0.25">
      <c r="C3" s="28" t="s">
        <v>60</v>
      </c>
      <c r="H3" s="21"/>
    </row>
    <row r="4" spans="3:8" ht="15.75" x14ac:dyDescent="0.25">
      <c r="C4" s="33" t="s">
        <v>59</v>
      </c>
      <c r="H4" s="21"/>
    </row>
    <row r="20" spans="2:8" x14ac:dyDescent="0.25">
      <c r="B20" s="136" t="s">
        <v>146</v>
      </c>
      <c r="H20" s="21"/>
    </row>
    <row r="21" spans="2:8" x14ac:dyDescent="0.25">
      <c r="B21" s="25" t="s">
        <v>122</v>
      </c>
    </row>
    <row r="22" spans="2:8" x14ac:dyDescent="0.25">
      <c r="B22" s="25" t="s">
        <v>61</v>
      </c>
    </row>
    <row r="38" spans="2:8" ht="15.75" x14ac:dyDescent="0.25">
      <c r="B38" s="28"/>
      <c r="H38" s="21"/>
    </row>
    <row r="39" spans="2:8" ht="15.75" x14ac:dyDescent="0.25">
      <c r="B39" s="28"/>
      <c r="H39" s="21"/>
    </row>
    <row r="40" spans="2:8" x14ac:dyDescent="0.25">
      <c r="B40" s="136" t="s">
        <v>147</v>
      </c>
      <c r="H40" s="21"/>
    </row>
    <row r="41" spans="2:8" x14ac:dyDescent="0.25">
      <c r="B41" s="25" t="s">
        <v>123</v>
      </c>
    </row>
    <row r="42" spans="2:8" x14ac:dyDescent="0.25">
      <c r="B42" s="25" t="s">
        <v>61</v>
      </c>
    </row>
    <row r="58" spans="2:8" ht="15.75" x14ac:dyDescent="0.25">
      <c r="B58" s="28"/>
      <c r="H58" s="21"/>
    </row>
    <row r="59" spans="2:8" ht="15.75" x14ac:dyDescent="0.25">
      <c r="B59" s="28"/>
      <c r="H59" s="21"/>
    </row>
    <row r="60" spans="2:8" ht="15.75" x14ac:dyDescent="0.25">
      <c r="B60" s="33"/>
      <c r="H60" s="21"/>
    </row>
    <row r="61" spans="2:8" ht="15.75" x14ac:dyDescent="0.25">
      <c r="B61" s="33"/>
      <c r="H61" s="21"/>
    </row>
    <row r="62" spans="2:8" ht="15.75" x14ac:dyDescent="0.25">
      <c r="B62" s="33"/>
      <c r="H62" s="21"/>
    </row>
    <row r="63" spans="2:8" ht="15.75" x14ac:dyDescent="0.25">
      <c r="B63" s="33"/>
      <c r="H63" s="21"/>
    </row>
    <row r="64" spans="2:8" ht="15.75" x14ac:dyDescent="0.25">
      <c r="B64" s="33"/>
      <c r="H64" s="21"/>
    </row>
    <row r="65" spans="2:8" ht="15.75" x14ac:dyDescent="0.25">
      <c r="B65" s="33"/>
      <c r="H65" s="21"/>
    </row>
    <row r="66" spans="2:8" ht="15.75" x14ac:dyDescent="0.25">
      <c r="B66" s="33"/>
      <c r="H66" s="21"/>
    </row>
    <row r="67" spans="2:8" ht="15.75" x14ac:dyDescent="0.25">
      <c r="B67" s="33"/>
      <c r="H67" s="21"/>
    </row>
    <row r="68" spans="2:8" ht="15.75" x14ac:dyDescent="0.25">
      <c r="B68" s="33"/>
      <c r="H68" s="21"/>
    </row>
    <row r="84" spans="2:8" ht="15.75" x14ac:dyDescent="0.25">
      <c r="B84" s="33"/>
      <c r="H84" s="21"/>
    </row>
    <row r="85" spans="2:8" ht="15.75" x14ac:dyDescent="0.25">
      <c r="B85" s="33"/>
      <c r="H85" s="21"/>
    </row>
    <row r="86" spans="2:8" ht="15.75" x14ac:dyDescent="0.25">
      <c r="B86" s="33"/>
      <c r="H86" s="21"/>
    </row>
    <row r="87" spans="2:8" ht="15.75" x14ac:dyDescent="0.25">
      <c r="B87" s="33"/>
      <c r="H87" s="21"/>
    </row>
    <row r="88" spans="2:8" ht="15.75" x14ac:dyDescent="0.25">
      <c r="B88" s="33"/>
      <c r="H88" s="21"/>
    </row>
    <row r="89" spans="2:8" ht="15.75" x14ac:dyDescent="0.25">
      <c r="B89" s="33"/>
      <c r="H89" s="21"/>
    </row>
    <row r="90" spans="2:8" ht="15.75" x14ac:dyDescent="0.25">
      <c r="B90" s="33"/>
      <c r="H90" s="21"/>
    </row>
    <row r="91" spans="2:8" ht="15.75" x14ac:dyDescent="0.25">
      <c r="B91" s="33"/>
      <c r="H91" s="21"/>
    </row>
    <row r="92" spans="2:8" ht="15.75" x14ac:dyDescent="0.25">
      <c r="B92" s="33"/>
      <c r="H92" s="21"/>
    </row>
    <row r="96" spans="2:8" ht="15.75" x14ac:dyDescent="0.25">
      <c r="C96" s="28"/>
    </row>
    <row r="97" spans="3:3" ht="15.75" x14ac:dyDescent="0.25">
      <c r="C97" s="28"/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D9FC7-F744-4DC5-AE6A-A54ED9969EE4}">
  <dimension ref="A2:O69"/>
  <sheetViews>
    <sheetView showGridLines="0" workbookViewId="0">
      <selection activeCell="O3" sqref="O3"/>
    </sheetView>
  </sheetViews>
  <sheetFormatPr defaultRowHeight="11.25" x14ac:dyDescent="0.25"/>
  <cols>
    <col min="1" max="1" width="10.42578125" style="18" customWidth="1"/>
    <col min="2" max="2" width="7.5703125" style="5" bestFit="1" customWidth="1"/>
    <col min="3" max="3" width="6.7109375" style="5" customWidth="1"/>
    <col min="4" max="4" width="7.85546875" style="5" customWidth="1"/>
    <col min="5" max="7" width="6.7109375" style="5" customWidth="1"/>
    <col min="8" max="8" width="7.5703125" style="37" bestFit="1" customWidth="1"/>
    <col min="9" max="9" width="6.7109375" style="37" customWidth="1"/>
    <col min="10" max="10" width="7.5703125" style="5" bestFit="1" customWidth="1"/>
    <col min="11" max="11" width="6.7109375" style="5" customWidth="1"/>
    <col min="12" max="12" width="7.5703125" style="5" bestFit="1" customWidth="1"/>
    <col min="13" max="13" width="6.7109375" style="5" customWidth="1"/>
    <col min="14" max="14" width="7.5703125" style="5" bestFit="1" customWidth="1"/>
    <col min="15" max="15" width="6.7109375" style="5" customWidth="1"/>
    <col min="16" max="207" width="9.140625" style="5"/>
    <col min="208" max="208" width="10.42578125" style="5" customWidth="1"/>
    <col min="209" max="212" width="8.28515625" style="5" customWidth="1"/>
    <col min="213" max="213" width="9.140625" style="5"/>
    <col min="214" max="216" width="8.28515625" style="5" customWidth="1"/>
    <col min="217" max="217" width="10" style="5" bestFit="1" customWidth="1"/>
    <col min="218" max="218" width="10" style="5" customWidth="1"/>
    <col min="219" max="463" width="9.140625" style="5"/>
    <col min="464" max="464" width="10.42578125" style="5" customWidth="1"/>
    <col min="465" max="468" width="8.28515625" style="5" customWidth="1"/>
    <col min="469" max="469" width="9.140625" style="5"/>
    <col min="470" max="472" width="8.28515625" style="5" customWidth="1"/>
    <col min="473" max="473" width="10" style="5" bestFit="1" customWidth="1"/>
    <col min="474" max="474" width="10" style="5" customWidth="1"/>
    <col min="475" max="719" width="9.140625" style="5"/>
    <col min="720" max="720" width="10.42578125" style="5" customWidth="1"/>
    <col min="721" max="724" width="8.28515625" style="5" customWidth="1"/>
    <col min="725" max="725" width="9.140625" style="5"/>
    <col min="726" max="728" width="8.28515625" style="5" customWidth="1"/>
    <col min="729" max="729" width="10" style="5" bestFit="1" customWidth="1"/>
    <col min="730" max="730" width="10" style="5" customWidth="1"/>
    <col min="731" max="975" width="9.140625" style="5"/>
    <col min="976" max="976" width="10.42578125" style="5" customWidth="1"/>
    <col min="977" max="980" width="8.28515625" style="5" customWidth="1"/>
    <col min="981" max="981" width="9.140625" style="5"/>
    <col min="982" max="984" width="8.28515625" style="5" customWidth="1"/>
    <col min="985" max="985" width="10" style="5" bestFit="1" customWidth="1"/>
    <col min="986" max="986" width="10" style="5" customWidth="1"/>
    <col min="987" max="1231" width="9.140625" style="5"/>
    <col min="1232" max="1232" width="10.42578125" style="5" customWidth="1"/>
    <col min="1233" max="1236" width="8.28515625" style="5" customWidth="1"/>
    <col min="1237" max="1237" width="9.140625" style="5"/>
    <col min="1238" max="1240" width="8.28515625" style="5" customWidth="1"/>
    <col min="1241" max="1241" width="10" style="5" bestFit="1" customWidth="1"/>
    <col min="1242" max="1242" width="10" style="5" customWidth="1"/>
    <col min="1243" max="1487" width="9.140625" style="5"/>
    <col min="1488" max="1488" width="10.42578125" style="5" customWidth="1"/>
    <col min="1489" max="1492" width="8.28515625" style="5" customWidth="1"/>
    <col min="1493" max="1493" width="9.140625" style="5"/>
    <col min="1494" max="1496" width="8.28515625" style="5" customWidth="1"/>
    <col min="1497" max="1497" width="10" style="5" bestFit="1" customWidth="1"/>
    <col min="1498" max="1498" width="10" style="5" customWidth="1"/>
    <col min="1499" max="1743" width="9.140625" style="5"/>
    <col min="1744" max="1744" width="10.42578125" style="5" customWidth="1"/>
    <col min="1745" max="1748" width="8.28515625" style="5" customWidth="1"/>
    <col min="1749" max="1749" width="9.140625" style="5"/>
    <col min="1750" max="1752" width="8.28515625" style="5" customWidth="1"/>
    <col min="1753" max="1753" width="10" style="5" bestFit="1" customWidth="1"/>
    <col min="1754" max="1754" width="10" style="5" customWidth="1"/>
    <col min="1755" max="1999" width="9.140625" style="5"/>
    <col min="2000" max="2000" width="10.42578125" style="5" customWidth="1"/>
    <col min="2001" max="2004" width="8.28515625" style="5" customWidth="1"/>
    <col min="2005" max="2005" width="9.140625" style="5"/>
    <col min="2006" max="2008" width="8.28515625" style="5" customWidth="1"/>
    <col min="2009" max="2009" width="10" style="5" bestFit="1" customWidth="1"/>
    <col min="2010" max="2010" width="10" style="5" customWidth="1"/>
    <col min="2011" max="2255" width="9.140625" style="5"/>
    <col min="2256" max="2256" width="10.42578125" style="5" customWidth="1"/>
    <col min="2257" max="2260" width="8.28515625" style="5" customWidth="1"/>
    <col min="2261" max="2261" width="9.140625" style="5"/>
    <col min="2262" max="2264" width="8.28515625" style="5" customWidth="1"/>
    <col min="2265" max="2265" width="10" style="5" bestFit="1" customWidth="1"/>
    <col min="2266" max="2266" width="10" style="5" customWidth="1"/>
    <col min="2267" max="2511" width="9.140625" style="5"/>
    <col min="2512" max="2512" width="10.42578125" style="5" customWidth="1"/>
    <col min="2513" max="2516" width="8.28515625" style="5" customWidth="1"/>
    <col min="2517" max="2517" width="9.140625" style="5"/>
    <col min="2518" max="2520" width="8.28515625" style="5" customWidth="1"/>
    <col min="2521" max="2521" width="10" style="5" bestFit="1" customWidth="1"/>
    <col min="2522" max="2522" width="10" style="5" customWidth="1"/>
    <col min="2523" max="2767" width="9.140625" style="5"/>
    <col min="2768" max="2768" width="10.42578125" style="5" customWidth="1"/>
    <col min="2769" max="2772" width="8.28515625" style="5" customWidth="1"/>
    <col min="2773" max="2773" width="9.140625" style="5"/>
    <col min="2774" max="2776" width="8.28515625" style="5" customWidth="1"/>
    <col min="2777" max="2777" width="10" style="5" bestFit="1" customWidth="1"/>
    <col min="2778" max="2778" width="10" style="5" customWidth="1"/>
    <col min="2779" max="3023" width="9.140625" style="5"/>
    <col min="3024" max="3024" width="10.42578125" style="5" customWidth="1"/>
    <col min="3025" max="3028" width="8.28515625" style="5" customWidth="1"/>
    <col min="3029" max="3029" width="9.140625" style="5"/>
    <col min="3030" max="3032" width="8.28515625" style="5" customWidth="1"/>
    <col min="3033" max="3033" width="10" style="5" bestFit="1" customWidth="1"/>
    <col min="3034" max="3034" width="10" style="5" customWidth="1"/>
    <col min="3035" max="3279" width="9.140625" style="5"/>
    <col min="3280" max="3280" width="10.42578125" style="5" customWidth="1"/>
    <col min="3281" max="3284" width="8.28515625" style="5" customWidth="1"/>
    <col min="3285" max="3285" width="9.140625" style="5"/>
    <col min="3286" max="3288" width="8.28515625" style="5" customWidth="1"/>
    <col min="3289" max="3289" width="10" style="5" bestFit="1" customWidth="1"/>
    <col min="3290" max="3290" width="10" style="5" customWidth="1"/>
    <col min="3291" max="3535" width="9.140625" style="5"/>
    <col min="3536" max="3536" width="10.42578125" style="5" customWidth="1"/>
    <col min="3537" max="3540" width="8.28515625" style="5" customWidth="1"/>
    <col min="3541" max="3541" width="9.140625" style="5"/>
    <col min="3542" max="3544" width="8.28515625" style="5" customWidth="1"/>
    <col min="3545" max="3545" width="10" style="5" bestFit="1" customWidth="1"/>
    <col min="3546" max="3546" width="10" style="5" customWidth="1"/>
    <col min="3547" max="3791" width="9.140625" style="5"/>
    <col min="3792" max="3792" width="10.42578125" style="5" customWidth="1"/>
    <col min="3793" max="3796" width="8.28515625" style="5" customWidth="1"/>
    <col min="3797" max="3797" width="9.140625" style="5"/>
    <col min="3798" max="3800" width="8.28515625" style="5" customWidth="1"/>
    <col min="3801" max="3801" width="10" style="5" bestFit="1" customWidth="1"/>
    <col min="3802" max="3802" width="10" style="5" customWidth="1"/>
    <col min="3803" max="4047" width="9.140625" style="5"/>
    <col min="4048" max="4048" width="10.42578125" style="5" customWidth="1"/>
    <col min="4049" max="4052" width="8.28515625" style="5" customWidth="1"/>
    <col min="4053" max="4053" width="9.140625" style="5"/>
    <col min="4054" max="4056" width="8.28515625" style="5" customWidth="1"/>
    <col min="4057" max="4057" width="10" style="5" bestFit="1" customWidth="1"/>
    <col min="4058" max="4058" width="10" style="5" customWidth="1"/>
    <col min="4059" max="4303" width="9.140625" style="5"/>
    <col min="4304" max="4304" width="10.42578125" style="5" customWidth="1"/>
    <col min="4305" max="4308" width="8.28515625" style="5" customWidth="1"/>
    <col min="4309" max="4309" width="9.140625" style="5"/>
    <col min="4310" max="4312" width="8.28515625" style="5" customWidth="1"/>
    <col min="4313" max="4313" width="10" style="5" bestFit="1" customWidth="1"/>
    <col min="4314" max="4314" width="10" style="5" customWidth="1"/>
    <col min="4315" max="4559" width="9.140625" style="5"/>
    <col min="4560" max="4560" width="10.42578125" style="5" customWidth="1"/>
    <col min="4561" max="4564" width="8.28515625" style="5" customWidth="1"/>
    <col min="4565" max="4565" width="9.140625" style="5"/>
    <col min="4566" max="4568" width="8.28515625" style="5" customWidth="1"/>
    <col min="4569" max="4569" width="10" style="5" bestFit="1" customWidth="1"/>
    <col min="4570" max="4570" width="10" style="5" customWidth="1"/>
    <col min="4571" max="4815" width="9.140625" style="5"/>
    <col min="4816" max="4816" width="10.42578125" style="5" customWidth="1"/>
    <col min="4817" max="4820" width="8.28515625" style="5" customWidth="1"/>
    <col min="4821" max="4821" width="9.140625" style="5"/>
    <col min="4822" max="4824" width="8.28515625" style="5" customWidth="1"/>
    <col min="4825" max="4825" width="10" style="5" bestFit="1" customWidth="1"/>
    <col min="4826" max="4826" width="10" style="5" customWidth="1"/>
    <col min="4827" max="5071" width="9.140625" style="5"/>
    <col min="5072" max="5072" width="10.42578125" style="5" customWidth="1"/>
    <col min="5073" max="5076" width="8.28515625" style="5" customWidth="1"/>
    <col min="5077" max="5077" width="9.140625" style="5"/>
    <col min="5078" max="5080" width="8.28515625" style="5" customWidth="1"/>
    <col min="5081" max="5081" width="10" style="5" bestFit="1" customWidth="1"/>
    <col min="5082" max="5082" width="10" style="5" customWidth="1"/>
    <col min="5083" max="5327" width="9.140625" style="5"/>
    <col min="5328" max="5328" width="10.42578125" style="5" customWidth="1"/>
    <col min="5329" max="5332" width="8.28515625" style="5" customWidth="1"/>
    <col min="5333" max="5333" width="9.140625" style="5"/>
    <col min="5334" max="5336" width="8.28515625" style="5" customWidth="1"/>
    <col min="5337" max="5337" width="10" style="5" bestFit="1" customWidth="1"/>
    <col min="5338" max="5338" width="10" style="5" customWidth="1"/>
    <col min="5339" max="5583" width="9.140625" style="5"/>
    <col min="5584" max="5584" width="10.42578125" style="5" customWidth="1"/>
    <col min="5585" max="5588" width="8.28515625" style="5" customWidth="1"/>
    <col min="5589" max="5589" width="9.140625" style="5"/>
    <col min="5590" max="5592" width="8.28515625" style="5" customWidth="1"/>
    <col min="5593" max="5593" width="10" style="5" bestFit="1" customWidth="1"/>
    <col min="5594" max="5594" width="10" style="5" customWidth="1"/>
    <col min="5595" max="5839" width="9.140625" style="5"/>
    <col min="5840" max="5840" width="10.42578125" style="5" customWidth="1"/>
    <col min="5841" max="5844" width="8.28515625" style="5" customWidth="1"/>
    <col min="5845" max="5845" width="9.140625" style="5"/>
    <col min="5846" max="5848" width="8.28515625" style="5" customWidth="1"/>
    <col min="5849" max="5849" width="10" style="5" bestFit="1" customWidth="1"/>
    <col min="5850" max="5850" width="10" style="5" customWidth="1"/>
    <col min="5851" max="6095" width="9.140625" style="5"/>
    <col min="6096" max="6096" width="10.42578125" style="5" customWidth="1"/>
    <col min="6097" max="6100" width="8.28515625" style="5" customWidth="1"/>
    <col min="6101" max="6101" width="9.140625" style="5"/>
    <col min="6102" max="6104" width="8.28515625" style="5" customWidth="1"/>
    <col min="6105" max="6105" width="10" style="5" bestFit="1" customWidth="1"/>
    <col min="6106" max="6106" width="10" style="5" customWidth="1"/>
    <col min="6107" max="6351" width="9.140625" style="5"/>
    <col min="6352" max="6352" width="10.42578125" style="5" customWidth="1"/>
    <col min="6353" max="6356" width="8.28515625" style="5" customWidth="1"/>
    <col min="6357" max="6357" width="9.140625" style="5"/>
    <col min="6358" max="6360" width="8.28515625" style="5" customWidth="1"/>
    <col min="6361" max="6361" width="10" style="5" bestFit="1" customWidth="1"/>
    <col min="6362" max="6362" width="10" style="5" customWidth="1"/>
    <col min="6363" max="6607" width="9.140625" style="5"/>
    <col min="6608" max="6608" width="10.42578125" style="5" customWidth="1"/>
    <col min="6609" max="6612" width="8.28515625" style="5" customWidth="1"/>
    <col min="6613" max="6613" width="9.140625" style="5"/>
    <col min="6614" max="6616" width="8.28515625" style="5" customWidth="1"/>
    <col min="6617" max="6617" width="10" style="5" bestFit="1" customWidth="1"/>
    <col min="6618" max="6618" width="10" style="5" customWidth="1"/>
    <col min="6619" max="6863" width="9.140625" style="5"/>
    <col min="6864" max="6864" width="10.42578125" style="5" customWidth="1"/>
    <col min="6865" max="6868" width="8.28515625" style="5" customWidth="1"/>
    <col min="6869" max="6869" width="9.140625" style="5"/>
    <col min="6870" max="6872" width="8.28515625" style="5" customWidth="1"/>
    <col min="6873" max="6873" width="10" style="5" bestFit="1" customWidth="1"/>
    <col min="6874" max="6874" width="10" style="5" customWidth="1"/>
    <col min="6875" max="7119" width="9.140625" style="5"/>
    <col min="7120" max="7120" width="10.42578125" style="5" customWidth="1"/>
    <col min="7121" max="7124" width="8.28515625" style="5" customWidth="1"/>
    <col min="7125" max="7125" width="9.140625" style="5"/>
    <col min="7126" max="7128" width="8.28515625" style="5" customWidth="1"/>
    <col min="7129" max="7129" width="10" style="5" bestFit="1" customWidth="1"/>
    <col min="7130" max="7130" width="10" style="5" customWidth="1"/>
    <col min="7131" max="7375" width="9.140625" style="5"/>
    <col min="7376" max="7376" width="10.42578125" style="5" customWidth="1"/>
    <col min="7377" max="7380" width="8.28515625" style="5" customWidth="1"/>
    <col min="7381" max="7381" width="9.140625" style="5"/>
    <col min="7382" max="7384" width="8.28515625" style="5" customWidth="1"/>
    <col min="7385" max="7385" width="10" style="5" bestFit="1" customWidth="1"/>
    <col min="7386" max="7386" width="10" style="5" customWidth="1"/>
    <col min="7387" max="7631" width="9.140625" style="5"/>
    <col min="7632" max="7632" width="10.42578125" style="5" customWidth="1"/>
    <col min="7633" max="7636" width="8.28515625" style="5" customWidth="1"/>
    <col min="7637" max="7637" width="9.140625" style="5"/>
    <col min="7638" max="7640" width="8.28515625" style="5" customWidth="1"/>
    <col min="7641" max="7641" width="10" style="5" bestFit="1" customWidth="1"/>
    <col min="7642" max="7642" width="10" style="5" customWidth="1"/>
    <col min="7643" max="7887" width="9.140625" style="5"/>
    <col min="7888" max="7888" width="10.42578125" style="5" customWidth="1"/>
    <col min="7889" max="7892" width="8.28515625" style="5" customWidth="1"/>
    <col min="7893" max="7893" width="9.140625" style="5"/>
    <col min="7894" max="7896" width="8.28515625" style="5" customWidth="1"/>
    <col min="7897" max="7897" width="10" style="5" bestFit="1" customWidth="1"/>
    <col min="7898" max="7898" width="10" style="5" customWidth="1"/>
    <col min="7899" max="8143" width="9.140625" style="5"/>
    <col min="8144" max="8144" width="10.42578125" style="5" customWidth="1"/>
    <col min="8145" max="8148" width="8.28515625" style="5" customWidth="1"/>
    <col min="8149" max="8149" width="9.140625" style="5"/>
    <col min="8150" max="8152" width="8.28515625" style="5" customWidth="1"/>
    <col min="8153" max="8153" width="10" style="5" bestFit="1" customWidth="1"/>
    <col min="8154" max="8154" width="10" style="5" customWidth="1"/>
    <col min="8155" max="8399" width="9.140625" style="5"/>
    <col min="8400" max="8400" width="10.42578125" style="5" customWidth="1"/>
    <col min="8401" max="8404" width="8.28515625" style="5" customWidth="1"/>
    <col min="8405" max="8405" width="9.140625" style="5"/>
    <col min="8406" max="8408" width="8.28515625" style="5" customWidth="1"/>
    <col min="8409" max="8409" width="10" style="5" bestFit="1" customWidth="1"/>
    <col min="8410" max="8410" width="10" style="5" customWidth="1"/>
    <col min="8411" max="8655" width="9.140625" style="5"/>
    <col min="8656" max="8656" width="10.42578125" style="5" customWidth="1"/>
    <col min="8657" max="8660" width="8.28515625" style="5" customWidth="1"/>
    <col min="8661" max="8661" width="9.140625" style="5"/>
    <col min="8662" max="8664" width="8.28515625" style="5" customWidth="1"/>
    <col min="8665" max="8665" width="10" style="5" bestFit="1" customWidth="1"/>
    <col min="8666" max="8666" width="10" style="5" customWidth="1"/>
    <col min="8667" max="8911" width="9.140625" style="5"/>
    <col min="8912" max="8912" width="10.42578125" style="5" customWidth="1"/>
    <col min="8913" max="8916" width="8.28515625" style="5" customWidth="1"/>
    <col min="8917" max="8917" width="9.140625" style="5"/>
    <col min="8918" max="8920" width="8.28515625" style="5" customWidth="1"/>
    <col min="8921" max="8921" width="10" style="5" bestFit="1" customWidth="1"/>
    <col min="8922" max="8922" width="10" style="5" customWidth="1"/>
    <col min="8923" max="9167" width="9.140625" style="5"/>
    <col min="9168" max="9168" width="10.42578125" style="5" customWidth="1"/>
    <col min="9169" max="9172" width="8.28515625" style="5" customWidth="1"/>
    <col min="9173" max="9173" width="9.140625" style="5"/>
    <col min="9174" max="9176" width="8.28515625" style="5" customWidth="1"/>
    <col min="9177" max="9177" width="10" style="5" bestFit="1" customWidth="1"/>
    <col min="9178" max="9178" width="10" style="5" customWidth="1"/>
    <col min="9179" max="9423" width="9.140625" style="5"/>
    <col min="9424" max="9424" width="10.42578125" style="5" customWidth="1"/>
    <col min="9425" max="9428" width="8.28515625" style="5" customWidth="1"/>
    <col min="9429" max="9429" width="9.140625" style="5"/>
    <col min="9430" max="9432" width="8.28515625" style="5" customWidth="1"/>
    <col min="9433" max="9433" width="10" style="5" bestFit="1" customWidth="1"/>
    <col min="9434" max="9434" width="10" style="5" customWidth="1"/>
    <col min="9435" max="9679" width="9.140625" style="5"/>
    <col min="9680" max="9680" width="10.42578125" style="5" customWidth="1"/>
    <col min="9681" max="9684" width="8.28515625" style="5" customWidth="1"/>
    <col min="9685" max="9685" width="9.140625" style="5"/>
    <col min="9686" max="9688" width="8.28515625" style="5" customWidth="1"/>
    <col min="9689" max="9689" width="10" style="5" bestFit="1" customWidth="1"/>
    <col min="9690" max="9690" width="10" style="5" customWidth="1"/>
    <col min="9691" max="9935" width="9.140625" style="5"/>
    <col min="9936" max="9936" width="10.42578125" style="5" customWidth="1"/>
    <col min="9937" max="9940" width="8.28515625" style="5" customWidth="1"/>
    <col min="9941" max="9941" width="9.140625" style="5"/>
    <col min="9942" max="9944" width="8.28515625" style="5" customWidth="1"/>
    <col min="9945" max="9945" width="10" style="5" bestFit="1" customWidth="1"/>
    <col min="9946" max="9946" width="10" style="5" customWidth="1"/>
    <col min="9947" max="10191" width="9.140625" style="5"/>
    <col min="10192" max="10192" width="10.42578125" style="5" customWidth="1"/>
    <col min="10193" max="10196" width="8.28515625" style="5" customWidth="1"/>
    <col min="10197" max="10197" width="9.140625" style="5"/>
    <col min="10198" max="10200" width="8.28515625" style="5" customWidth="1"/>
    <col min="10201" max="10201" width="10" style="5" bestFit="1" customWidth="1"/>
    <col min="10202" max="10202" width="10" style="5" customWidth="1"/>
    <col min="10203" max="10447" width="9.140625" style="5"/>
    <col min="10448" max="10448" width="10.42578125" style="5" customWidth="1"/>
    <col min="10449" max="10452" width="8.28515625" style="5" customWidth="1"/>
    <col min="10453" max="10453" width="9.140625" style="5"/>
    <col min="10454" max="10456" width="8.28515625" style="5" customWidth="1"/>
    <col min="10457" max="10457" width="10" style="5" bestFit="1" customWidth="1"/>
    <col min="10458" max="10458" width="10" style="5" customWidth="1"/>
    <col min="10459" max="10703" width="9.140625" style="5"/>
    <col min="10704" max="10704" width="10.42578125" style="5" customWidth="1"/>
    <col min="10705" max="10708" width="8.28515625" style="5" customWidth="1"/>
    <col min="10709" max="10709" width="9.140625" style="5"/>
    <col min="10710" max="10712" width="8.28515625" style="5" customWidth="1"/>
    <col min="10713" max="10713" width="10" style="5" bestFit="1" customWidth="1"/>
    <col min="10714" max="10714" width="10" style="5" customWidth="1"/>
    <col min="10715" max="10959" width="9.140625" style="5"/>
    <col min="10960" max="10960" width="10.42578125" style="5" customWidth="1"/>
    <col min="10961" max="10964" width="8.28515625" style="5" customWidth="1"/>
    <col min="10965" max="10965" width="9.140625" style="5"/>
    <col min="10966" max="10968" width="8.28515625" style="5" customWidth="1"/>
    <col min="10969" max="10969" width="10" style="5" bestFit="1" customWidth="1"/>
    <col min="10970" max="10970" width="10" style="5" customWidth="1"/>
    <col min="10971" max="11215" width="9.140625" style="5"/>
    <col min="11216" max="11216" width="10.42578125" style="5" customWidth="1"/>
    <col min="11217" max="11220" width="8.28515625" style="5" customWidth="1"/>
    <col min="11221" max="11221" width="9.140625" style="5"/>
    <col min="11222" max="11224" width="8.28515625" style="5" customWidth="1"/>
    <col min="11225" max="11225" width="10" style="5" bestFit="1" customWidth="1"/>
    <col min="11226" max="11226" width="10" style="5" customWidth="1"/>
    <col min="11227" max="11471" width="9.140625" style="5"/>
    <col min="11472" max="11472" width="10.42578125" style="5" customWidth="1"/>
    <col min="11473" max="11476" width="8.28515625" style="5" customWidth="1"/>
    <col min="11477" max="11477" width="9.140625" style="5"/>
    <col min="11478" max="11480" width="8.28515625" style="5" customWidth="1"/>
    <col min="11481" max="11481" width="10" style="5" bestFit="1" customWidth="1"/>
    <col min="11482" max="11482" width="10" style="5" customWidth="1"/>
    <col min="11483" max="11727" width="9.140625" style="5"/>
    <col min="11728" max="11728" width="10.42578125" style="5" customWidth="1"/>
    <col min="11729" max="11732" width="8.28515625" style="5" customWidth="1"/>
    <col min="11733" max="11733" width="9.140625" style="5"/>
    <col min="11734" max="11736" width="8.28515625" style="5" customWidth="1"/>
    <col min="11737" max="11737" width="10" style="5" bestFit="1" customWidth="1"/>
    <col min="11738" max="11738" width="10" style="5" customWidth="1"/>
    <col min="11739" max="11983" width="9.140625" style="5"/>
    <col min="11984" max="11984" width="10.42578125" style="5" customWidth="1"/>
    <col min="11985" max="11988" width="8.28515625" style="5" customWidth="1"/>
    <col min="11989" max="11989" width="9.140625" style="5"/>
    <col min="11990" max="11992" width="8.28515625" style="5" customWidth="1"/>
    <col min="11993" max="11993" width="10" style="5" bestFit="1" customWidth="1"/>
    <col min="11994" max="11994" width="10" style="5" customWidth="1"/>
    <col min="11995" max="12239" width="9.140625" style="5"/>
    <col min="12240" max="12240" width="10.42578125" style="5" customWidth="1"/>
    <col min="12241" max="12244" width="8.28515625" style="5" customWidth="1"/>
    <col min="12245" max="12245" width="9.140625" style="5"/>
    <col min="12246" max="12248" width="8.28515625" style="5" customWidth="1"/>
    <col min="12249" max="12249" width="10" style="5" bestFit="1" customWidth="1"/>
    <col min="12250" max="12250" width="10" style="5" customWidth="1"/>
    <col min="12251" max="12495" width="9.140625" style="5"/>
    <col min="12496" max="12496" width="10.42578125" style="5" customWidth="1"/>
    <col min="12497" max="12500" width="8.28515625" style="5" customWidth="1"/>
    <col min="12501" max="12501" width="9.140625" style="5"/>
    <col min="12502" max="12504" width="8.28515625" style="5" customWidth="1"/>
    <col min="12505" max="12505" width="10" style="5" bestFit="1" customWidth="1"/>
    <col min="12506" max="12506" width="10" style="5" customWidth="1"/>
    <col min="12507" max="12751" width="9.140625" style="5"/>
    <col min="12752" max="12752" width="10.42578125" style="5" customWidth="1"/>
    <col min="12753" max="12756" width="8.28515625" style="5" customWidth="1"/>
    <col min="12757" max="12757" width="9.140625" style="5"/>
    <col min="12758" max="12760" width="8.28515625" style="5" customWidth="1"/>
    <col min="12761" max="12761" width="10" style="5" bestFit="1" customWidth="1"/>
    <col min="12762" max="12762" width="10" style="5" customWidth="1"/>
    <col min="12763" max="13007" width="9.140625" style="5"/>
    <col min="13008" max="13008" width="10.42578125" style="5" customWidth="1"/>
    <col min="13009" max="13012" width="8.28515625" style="5" customWidth="1"/>
    <col min="13013" max="13013" width="9.140625" style="5"/>
    <col min="13014" max="13016" width="8.28515625" style="5" customWidth="1"/>
    <col min="13017" max="13017" width="10" style="5" bestFit="1" customWidth="1"/>
    <col min="13018" max="13018" width="10" style="5" customWidth="1"/>
    <col min="13019" max="13263" width="9.140625" style="5"/>
    <col min="13264" max="13264" width="10.42578125" style="5" customWidth="1"/>
    <col min="13265" max="13268" width="8.28515625" style="5" customWidth="1"/>
    <col min="13269" max="13269" width="9.140625" style="5"/>
    <col min="13270" max="13272" width="8.28515625" style="5" customWidth="1"/>
    <col min="13273" max="13273" width="10" style="5" bestFit="1" customWidth="1"/>
    <col min="13274" max="13274" width="10" style="5" customWidth="1"/>
    <col min="13275" max="13519" width="9.140625" style="5"/>
    <col min="13520" max="13520" width="10.42578125" style="5" customWidth="1"/>
    <col min="13521" max="13524" width="8.28515625" style="5" customWidth="1"/>
    <col min="13525" max="13525" width="9.140625" style="5"/>
    <col min="13526" max="13528" width="8.28515625" style="5" customWidth="1"/>
    <col min="13529" max="13529" width="10" style="5" bestFit="1" customWidth="1"/>
    <col min="13530" max="13530" width="10" style="5" customWidth="1"/>
    <col min="13531" max="13775" width="9.140625" style="5"/>
    <col min="13776" max="13776" width="10.42578125" style="5" customWidth="1"/>
    <col min="13777" max="13780" width="8.28515625" style="5" customWidth="1"/>
    <col min="13781" max="13781" width="9.140625" style="5"/>
    <col min="13782" max="13784" width="8.28515625" style="5" customWidth="1"/>
    <col min="13785" max="13785" width="10" style="5" bestFit="1" customWidth="1"/>
    <col min="13786" max="13786" width="10" style="5" customWidth="1"/>
    <col min="13787" max="14031" width="9.140625" style="5"/>
    <col min="14032" max="14032" width="10.42578125" style="5" customWidth="1"/>
    <col min="14033" max="14036" width="8.28515625" style="5" customWidth="1"/>
    <col min="14037" max="14037" width="9.140625" style="5"/>
    <col min="14038" max="14040" width="8.28515625" style="5" customWidth="1"/>
    <col min="14041" max="14041" width="10" style="5" bestFit="1" customWidth="1"/>
    <col min="14042" max="14042" width="10" style="5" customWidth="1"/>
    <col min="14043" max="14287" width="9.140625" style="5"/>
    <col min="14288" max="14288" width="10.42578125" style="5" customWidth="1"/>
    <col min="14289" max="14292" width="8.28515625" style="5" customWidth="1"/>
    <col min="14293" max="14293" width="9.140625" style="5"/>
    <col min="14294" max="14296" width="8.28515625" style="5" customWidth="1"/>
    <col min="14297" max="14297" width="10" style="5" bestFit="1" customWidth="1"/>
    <col min="14298" max="14298" width="10" style="5" customWidth="1"/>
    <col min="14299" max="14543" width="9.140625" style="5"/>
    <col min="14544" max="14544" width="10.42578125" style="5" customWidth="1"/>
    <col min="14545" max="14548" width="8.28515625" style="5" customWidth="1"/>
    <col min="14549" max="14549" width="9.140625" style="5"/>
    <col min="14550" max="14552" width="8.28515625" style="5" customWidth="1"/>
    <col min="14553" max="14553" width="10" style="5" bestFit="1" customWidth="1"/>
    <col min="14554" max="14554" width="10" style="5" customWidth="1"/>
    <col min="14555" max="14799" width="9.140625" style="5"/>
    <col min="14800" max="14800" width="10.42578125" style="5" customWidth="1"/>
    <col min="14801" max="14804" width="8.28515625" style="5" customWidth="1"/>
    <col min="14805" max="14805" width="9.140625" style="5"/>
    <col min="14806" max="14808" width="8.28515625" style="5" customWidth="1"/>
    <col min="14809" max="14809" width="10" style="5" bestFit="1" customWidth="1"/>
    <col min="14810" max="14810" width="10" style="5" customWidth="1"/>
    <col min="14811" max="15055" width="9.140625" style="5"/>
    <col min="15056" max="15056" width="10.42578125" style="5" customWidth="1"/>
    <col min="15057" max="15060" width="8.28515625" style="5" customWidth="1"/>
    <col min="15061" max="15061" width="9.140625" style="5"/>
    <col min="15062" max="15064" width="8.28515625" style="5" customWidth="1"/>
    <col min="15065" max="15065" width="10" style="5" bestFit="1" customWidth="1"/>
    <col min="15066" max="15066" width="10" style="5" customWidth="1"/>
    <col min="15067" max="15311" width="9.140625" style="5"/>
    <col min="15312" max="15312" width="10.42578125" style="5" customWidth="1"/>
    <col min="15313" max="15316" width="8.28515625" style="5" customWidth="1"/>
    <col min="15317" max="15317" width="9.140625" style="5"/>
    <col min="15318" max="15320" width="8.28515625" style="5" customWidth="1"/>
    <col min="15321" max="15321" width="10" style="5" bestFit="1" customWidth="1"/>
    <col min="15322" max="15322" width="10" style="5" customWidth="1"/>
    <col min="15323" max="15567" width="9.140625" style="5"/>
    <col min="15568" max="15568" width="10.42578125" style="5" customWidth="1"/>
    <col min="15569" max="15572" width="8.28515625" style="5" customWidth="1"/>
    <col min="15573" max="15573" width="9.140625" style="5"/>
    <col min="15574" max="15576" width="8.28515625" style="5" customWidth="1"/>
    <col min="15577" max="15577" width="10" style="5" bestFit="1" customWidth="1"/>
    <col min="15578" max="15578" width="10" style="5" customWidth="1"/>
    <col min="15579" max="15823" width="9.140625" style="5"/>
    <col min="15824" max="15824" width="10.42578125" style="5" customWidth="1"/>
    <col min="15825" max="15828" width="8.28515625" style="5" customWidth="1"/>
    <col min="15829" max="15829" width="9.140625" style="5"/>
    <col min="15830" max="15832" width="8.28515625" style="5" customWidth="1"/>
    <col min="15833" max="15833" width="10" style="5" bestFit="1" customWidth="1"/>
    <col min="15834" max="15834" width="10" style="5" customWidth="1"/>
    <col min="15835" max="16079" width="9.140625" style="5"/>
    <col min="16080" max="16080" width="10.42578125" style="5" customWidth="1"/>
    <col min="16081" max="16084" width="8.28515625" style="5" customWidth="1"/>
    <col min="16085" max="16085" width="9.140625" style="5"/>
    <col min="16086" max="16088" width="8.28515625" style="5" customWidth="1"/>
    <col min="16089" max="16089" width="10" style="5" bestFit="1" customWidth="1"/>
    <col min="16090" max="16090" width="10" style="5" customWidth="1"/>
    <col min="16091" max="16384" width="9.140625" style="5"/>
  </cols>
  <sheetData>
    <row r="2" spans="1:15" ht="15.75" x14ac:dyDescent="0.25">
      <c r="A2" s="135" t="s">
        <v>149</v>
      </c>
    </row>
    <row r="3" spans="1:15" ht="15.75" x14ac:dyDescent="0.25">
      <c r="A3" s="1" t="s">
        <v>53</v>
      </c>
    </row>
    <row r="4" spans="1:15" ht="15.75" x14ac:dyDescent="0.25">
      <c r="A4" s="1"/>
    </row>
    <row r="5" spans="1:15" s="8" customFormat="1" ht="18" customHeight="1" x14ac:dyDescent="0.25">
      <c r="A5" s="146" t="s">
        <v>0</v>
      </c>
      <c r="B5" s="152" t="s">
        <v>100</v>
      </c>
      <c r="C5" s="152"/>
      <c r="D5" s="152"/>
      <c r="E5" s="152"/>
      <c r="F5" s="152"/>
      <c r="G5" s="153"/>
      <c r="H5" s="151" t="s">
        <v>101</v>
      </c>
      <c r="I5" s="152"/>
      <c r="J5" s="152"/>
      <c r="K5" s="152"/>
      <c r="L5" s="152"/>
      <c r="M5" s="152"/>
      <c r="N5" s="152"/>
      <c r="O5" s="152"/>
    </row>
    <row r="6" spans="1:15" s="8" customFormat="1" ht="21.95" customHeight="1" x14ac:dyDescent="0.25">
      <c r="A6" s="146"/>
      <c r="B6" s="148" t="s">
        <v>124</v>
      </c>
      <c r="C6" s="148"/>
      <c r="D6" s="152" t="s">
        <v>125</v>
      </c>
      <c r="E6" s="152"/>
      <c r="F6" s="148" t="s">
        <v>126</v>
      </c>
      <c r="G6" s="149"/>
      <c r="H6" s="147" t="s">
        <v>86</v>
      </c>
      <c r="I6" s="148"/>
      <c r="J6" s="152" t="s">
        <v>106</v>
      </c>
      <c r="K6" s="152"/>
      <c r="L6" s="148" t="s">
        <v>107</v>
      </c>
      <c r="M6" s="148"/>
      <c r="N6" s="148"/>
      <c r="O6" s="148"/>
    </row>
    <row r="7" spans="1:15" s="8" customFormat="1" ht="24.95" customHeight="1" x14ac:dyDescent="0.25">
      <c r="A7" s="146"/>
      <c r="B7" s="148"/>
      <c r="C7" s="148"/>
      <c r="D7" s="152"/>
      <c r="E7" s="152"/>
      <c r="F7" s="148"/>
      <c r="G7" s="149"/>
      <c r="H7" s="147"/>
      <c r="I7" s="148"/>
      <c r="J7" s="152"/>
      <c r="K7" s="152"/>
      <c r="L7" s="152" t="s">
        <v>108</v>
      </c>
      <c r="M7" s="152"/>
      <c r="N7" s="148" t="s">
        <v>109</v>
      </c>
      <c r="O7" s="148"/>
    </row>
    <row r="8" spans="1:15" ht="40.5" customHeight="1" x14ac:dyDescent="0.25">
      <c r="A8" s="146"/>
      <c r="B8" s="58" t="s">
        <v>76</v>
      </c>
      <c r="C8" s="59" t="s">
        <v>66</v>
      </c>
      <c r="D8" s="58" t="s">
        <v>76</v>
      </c>
      <c r="E8" s="59" t="s">
        <v>66</v>
      </c>
      <c r="F8" s="58" t="s">
        <v>76</v>
      </c>
      <c r="G8" s="90" t="s">
        <v>66</v>
      </c>
      <c r="H8" s="89" t="s">
        <v>77</v>
      </c>
      <c r="I8" s="59" t="s">
        <v>67</v>
      </c>
      <c r="J8" s="58" t="s">
        <v>77</v>
      </c>
      <c r="K8" s="59" t="s">
        <v>78</v>
      </c>
      <c r="L8" s="58" t="s">
        <v>77</v>
      </c>
      <c r="M8" s="59" t="s">
        <v>67</v>
      </c>
      <c r="N8" s="58" t="s">
        <v>77</v>
      </c>
      <c r="O8" s="59" t="s">
        <v>67</v>
      </c>
    </row>
    <row r="9" spans="1:15" s="8" customFormat="1" ht="12.75" x14ac:dyDescent="0.25">
      <c r="A9" s="60" t="s">
        <v>1</v>
      </c>
      <c r="B9" s="80"/>
      <c r="C9" s="80"/>
      <c r="D9" s="62">
        <v>34</v>
      </c>
      <c r="E9" s="80">
        <f>D9/(B9+D9+F9)*100</f>
        <v>48.571428571428569</v>
      </c>
      <c r="F9" s="62">
        <v>36</v>
      </c>
      <c r="G9" s="103">
        <f>F9/(B9+D9+F9)*100</f>
        <v>51.428571428571423</v>
      </c>
      <c r="H9" s="100">
        <v>66</v>
      </c>
      <c r="I9" s="80">
        <f t="shared" ref="I9:I18" si="0">H9/(L9+H9+N9)*100</f>
        <v>64.705882352941174</v>
      </c>
      <c r="J9" s="62">
        <f t="shared" ref="J9:J17" si="1">SUM(L9,N9)</f>
        <v>36</v>
      </c>
      <c r="K9" s="80">
        <f t="shared" ref="K9:K18" si="2">J9/(J9+H9)*100</f>
        <v>35.294117647058826</v>
      </c>
      <c r="L9" s="62">
        <v>0</v>
      </c>
      <c r="M9" s="80">
        <f t="shared" ref="M9:M18" si="3">L9/(L9+H9+N9)*100</f>
        <v>0</v>
      </c>
      <c r="N9" s="62">
        <v>36</v>
      </c>
      <c r="O9" s="80">
        <f t="shared" ref="O9:O18" si="4">N9/(L9+H9+N9)*100</f>
        <v>35.294117647058826</v>
      </c>
    </row>
    <row r="10" spans="1:15" s="8" customFormat="1" ht="12.75" x14ac:dyDescent="0.25">
      <c r="A10" s="60" t="s">
        <v>2</v>
      </c>
      <c r="B10" s="80"/>
      <c r="C10" s="80"/>
      <c r="D10" s="62">
        <v>79</v>
      </c>
      <c r="E10" s="80">
        <f t="shared" ref="E10:E18" si="5">D10/(B10+D10+F10)*100</f>
        <v>62.698412698412696</v>
      </c>
      <c r="F10" s="62">
        <v>47</v>
      </c>
      <c r="G10" s="103">
        <f t="shared" ref="G10:G18" si="6">F10/(B10+D10+F10)*100</f>
        <v>37.301587301587304</v>
      </c>
      <c r="H10" s="100">
        <v>63</v>
      </c>
      <c r="I10" s="80">
        <f t="shared" si="0"/>
        <v>43.75</v>
      </c>
      <c r="J10" s="62">
        <f t="shared" si="1"/>
        <v>81</v>
      </c>
      <c r="K10" s="80">
        <f t="shared" si="2"/>
        <v>56.25</v>
      </c>
      <c r="L10" s="62">
        <v>24</v>
      </c>
      <c r="M10" s="80">
        <f t="shared" si="3"/>
        <v>16.666666666666664</v>
      </c>
      <c r="N10" s="62">
        <v>57</v>
      </c>
      <c r="O10" s="80">
        <f t="shared" si="4"/>
        <v>39.583333333333329</v>
      </c>
    </row>
    <row r="11" spans="1:15" s="8" customFormat="1" ht="12.75" x14ac:dyDescent="0.25">
      <c r="A11" s="60" t="s">
        <v>3</v>
      </c>
      <c r="B11" s="80"/>
      <c r="C11" s="80"/>
      <c r="D11" s="62">
        <v>93</v>
      </c>
      <c r="E11" s="80">
        <f t="shared" si="5"/>
        <v>62.837837837837839</v>
      </c>
      <c r="F11" s="62">
        <v>55</v>
      </c>
      <c r="G11" s="103">
        <f t="shared" si="6"/>
        <v>37.162162162162161</v>
      </c>
      <c r="H11" s="100">
        <v>65</v>
      </c>
      <c r="I11" s="80">
        <f t="shared" si="0"/>
        <v>31.862745098039213</v>
      </c>
      <c r="J11" s="62">
        <f t="shared" si="1"/>
        <v>139</v>
      </c>
      <c r="K11" s="80">
        <f t="shared" si="2"/>
        <v>68.137254901960787</v>
      </c>
      <c r="L11" s="62">
        <v>55</v>
      </c>
      <c r="M11" s="80">
        <f t="shared" si="3"/>
        <v>26.96078431372549</v>
      </c>
      <c r="N11" s="62">
        <v>84</v>
      </c>
      <c r="O11" s="80">
        <f t="shared" si="4"/>
        <v>41.17647058823529</v>
      </c>
    </row>
    <row r="12" spans="1:15" s="8" customFormat="1" ht="12.75" x14ac:dyDescent="0.25">
      <c r="A12" s="60" t="s">
        <v>4</v>
      </c>
      <c r="B12" s="80"/>
      <c r="C12" s="80"/>
      <c r="D12" s="62">
        <v>131</v>
      </c>
      <c r="E12" s="80">
        <f t="shared" si="5"/>
        <v>70.430107526881727</v>
      </c>
      <c r="F12" s="62">
        <v>55</v>
      </c>
      <c r="G12" s="103">
        <f t="shared" si="6"/>
        <v>29.56989247311828</v>
      </c>
      <c r="H12" s="100">
        <v>123</v>
      </c>
      <c r="I12" s="80">
        <f t="shared" si="0"/>
        <v>51.680672268907571</v>
      </c>
      <c r="J12" s="62">
        <f t="shared" si="1"/>
        <v>115</v>
      </c>
      <c r="K12" s="80">
        <f t="shared" si="2"/>
        <v>48.319327731092436</v>
      </c>
      <c r="L12" s="62">
        <v>28</v>
      </c>
      <c r="M12" s="80">
        <f t="shared" si="3"/>
        <v>11.76470588235294</v>
      </c>
      <c r="N12" s="62">
        <v>87</v>
      </c>
      <c r="O12" s="80">
        <f t="shared" si="4"/>
        <v>36.554621848739494</v>
      </c>
    </row>
    <row r="13" spans="1:15" s="8" customFormat="1" ht="12.75" x14ac:dyDescent="0.25">
      <c r="A13" s="60" t="s">
        <v>5</v>
      </c>
      <c r="B13" s="80"/>
      <c r="C13" s="80"/>
      <c r="D13" s="62">
        <v>179</v>
      </c>
      <c r="E13" s="80">
        <f t="shared" si="5"/>
        <v>60.26936026936027</v>
      </c>
      <c r="F13" s="62">
        <v>118</v>
      </c>
      <c r="G13" s="103">
        <f t="shared" si="6"/>
        <v>39.73063973063973</v>
      </c>
      <c r="H13" s="100">
        <v>163</v>
      </c>
      <c r="I13" s="80">
        <f t="shared" si="0"/>
        <v>47.521865889212826</v>
      </c>
      <c r="J13" s="62">
        <f t="shared" si="1"/>
        <v>180</v>
      </c>
      <c r="K13" s="80">
        <f t="shared" si="2"/>
        <v>52.478134110787167</v>
      </c>
      <c r="L13" s="62">
        <v>86</v>
      </c>
      <c r="M13" s="80">
        <f t="shared" si="3"/>
        <v>25.072886297376094</v>
      </c>
      <c r="N13" s="62">
        <v>94</v>
      </c>
      <c r="O13" s="80">
        <f t="shared" si="4"/>
        <v>27.405247813411076</v>
      </c>
    </row>
    <row r="14" spans="1:15" s="8" customFormat="1" ht="12.75" x14ac:dyDescent="0.25">
      <c r="A14" s="60" t="s">
        <v>6</v>
      </c>
      <c r="B14" s="80"/>
      <c r="C14" s="80"/>
      <c r="D14" s="62">
        <v>50</v>
      </c>
      <c r="E14" s="80">
        <f t="shared" si="5"/>
        <v>54.945054945054949</v>
      </c>
      <c r="F14" s="62">
        <v>41</v>
      </c>
      <c r="G14" s="103">
        <f t="shared" si="6"/>
        <v>45.054945054945058</v>
      </c>
      <c r="H14" s="100">
        <v>48</v>
      </c>
      <c r="I14" s="80">
        <f t="shared" si="0"/>
        <v>39.024390243902438</v>
      </c>
      <c r="J14" s="62">
        <f t="shared" si="1"/>
        <v>75</v>
      </c>
      <c r="K14" s="80">
        <f t="shared" si="2"/>
        <v>60.975609756097562</v>
      </c>
      <c r="L14" s="62">
        <v>13</v>
      </c>
      <c r="M14" s="80">
        <f t="shared" si="3"/>
        <v>10.569105691056912</v>
      </c>
      <c r="N14" s="62">
        <v>62</v>
      </c>
      <c r="O14" s="80">
        <f t="shared" si="4"/>
        <v>50.40650406504065</v>
      </c>
    </row>
    <row r="15" spans="1:15" s="8" customFormat="1" ht="12.75" x14ac:dyDescent="0.25">
      <c r="A15" s="60" t="s">
        <v>7</v>
      </c>
      <c r="B15" s="80"/>
      <c r="C15" s="80"/>
      <c r="D15" s="62">
        <v>52</v>
      </c>
      <c r="E15" s="80">
        <f t="shared" si="5"/>
        <v>38.805970149253731</v>
      </c>
      <c r="F15" s="62">
        <v>82</v>
      </c>
      <c r="G15" s="103">
        <f t="shared" si="6"/>
        <v>61.194029850746269</v>
      </c>
      <c r="H15" s="100">
        <v>47</v>
      </c>
      <c r="I15" s="80">
        <f t="shared" si="0"/>
        <v>39.495798319327733</v>
      </c>
      <c r="J15" s="62">
        <f t="shared" si="1"/>
        <v>72</v>
      </c>
      <c r="K15" s="80">
        <f t="shared" si="2"/>
        <v>60.504201680672267</v>
      </c>
      <c r="L15" s="62">
        <v>22</v>
      </c>
      <c r="M15" s="80">
        <f t="shared" si="3"/>
        <v>18.487394957983195</v>
      </c>
      <c r="N15" s="62">
        <v>50</v>
      </c>
      <c r="O15" s="80">
        <f t="shared" si="4"/>
        <v>42.016806722689076</v>
      </c>
    </row>
    <row r="16" spans="1:15" s="8" customFormat="1" ht="12.75" x14ac:dyDescent="0.25">
      <c r="A16" s="60" t="s">
        <v>8</v>
      </c>
      <c r="B16" s="80"/>
      <c r="C16" s="80"/>
      <c r="D16" s="62">
        <v>42</v>
      </c>
      <c r="E16" s="80">
        <f t="shared" si="5"/>
        <v>37.837837837837839</v>
      </c>
      <c r="F16" s="62">
        <v>69</v>
      </c>
      <c r="G16" s="103">
        <f t="shared" si="6"/>
        <v>62.162162162162161</v>
      </c>
      <c r="H16" s="100">
        <v>96</v>
      </c>
      <c r="I16" s="80">
        <f t="shared" si="0"/>
        <v>64.429530201342274</v>
      </c>
      <c r="J16" s="62">
        <f t="shared" si="1"/>
        <v>53</v>
      </c>
      <c r="K16" s="80">
        <f t="shared" si="2"/>
        <v>35.570469798657719</v>
      </c>
      <c r="L16" s="62">
        <v>19</v>
      </c>
      <c r="M16" s="80">
        <f t="shared" si="3"/>
        <v>12.751677852348994</v>
      </c>
      <c r="N16" s="62">
        <v>34</v>
      </c>
      <c r="O16" s="80">
        <f t="shared" si="4"/>
        <v>22.818791946308725</v>
      </c>
    </row>
    <row r="17" spans="1:15" s="8" customFormat="1" ht="12.75" x14ac:dyDescent="0.25">
      <c r="A17" s="60" t="s">
        <v>9</v>
      </c>
      <c r="B17" s="80"/>
      <c r="C17" s="80"/>
      <c r="D17" s="62">
        <v>39</v>
      </c>
      <c r="E17" s="80">
        <f t="shared" si="5"/>
        <v>62.903225806451616</v>
      </c>
      <c r="F17" s="62">
        <v>23</v>
      </c>
      <c r="G17" s="103">
        <f t="shared" si="6"/>
        <v>37.096774193548384</v>
      </c>
      <c r="H17" s="100">
        <v>62</v>
      </c>
      <c r="I17" s="80">
        <f t="shared" si="0"/>
        <v>46.268656716417908</v>
      </c>
      <c r="J17" s="62">
        <f t="shared" si="1"/>
        <v>72</v>
      </c>
      <c r="K17" s="80">
        <f t="shared" si="2"/>
        <v>53.731343283582092</v>
      </c>
      <c r="L17" s="62">
        <v>30</v>
      </c>
      <c r="M17" s="80">
        <f t="shared" si="3"/>
        <v>22.388059701492537</v>
      </c>
      <c r="N17" s="62">
        <v>42</v>
      </c>
      <c r="O17" s="80">
        <f t="shared" si="4"/>
        <v>31.343283582089555</v>
      </c>
    </row>
    <row r="18" spans="1:15" s="9" customFormat="1" ht="12.75" x14ac:dyDescent="0.25">
      <c r="A18" s="64" t="s">
        <v>10</v>
      </c>
      <c r="B18" s="81">
        <f>SUM(B9:B17)</f>
        <v>0</v>
      </c>
      <c r="C18" s="82"/>
      <c r="D18" s="81">
        <f>SUM(D9:D17)</f>
        <v>699</v>
      </c>
      <c r="E18" s="82">
        <f t="shared" si="5"/>
        <v>57.061224489795912</v>
      </c>
      <c r="F18" s="81">
        <f>SUM(F9:F17)</f>
        <v>526</v>
      </c>
      <c r="G18" s="103">
        <f t="shared" si="6"/>
        <v>42.938775510204081</v>
      </c>
      <c r="H18" s="101">
        <f>SUM(H9:H17)</f>
        <v>733</v>
      </c>
      <c r="I18" s="82">
        <f t="shared" si="0"/>
        <v>47.10796915167095</v>
      </c>
      <c r="J18" s="81">
        <f>SUM(J9:J17)</f>
        <v>823</v>
      </c>
      <c r="K18" s="82">
        <f t="shared" si="2"/>
        <v>52.89203084832905</v>
      </c>
      <c r="L18" s="81">
        <f>SUM(L9:L17)</f>
        <v>277</v>
      </c>
      <c r="M18" s="82">
        <f t="shared" si="3"/>
        <v>17.802056555269925</v>
      </c>
      <c r="N18" s="81">
        <f>SUM(N9:N17)</f>
        <v>546</v>
      </c>
      <c r="O18" s="82">
        <f t="shared" si="4"/>
        <v>35.089974293059129</v>
      </c>
    </row>
    <row r="19" spans="1:15" s="9" customFormat="1" ht="12" x14ac:dyDescent="0.25">
      <c r="A19" s="48" t="s">
        <v>127</v>
      </c>
      <c r="B19" s="15"/>
      <c r="C19" s="15"/>
      <c r="D19" s="15"/>
      <c r="E19" s="15"/>
      <c r="H19" s="38"/>
      <c r="I19" s="38"/>
    </row>
    <row r="20" spans="1:15" s="9" customFormat="1" ht="12" x14ac:dyDescent="0.25">
      <c r="A20" s="48"/>
      <c r="B20" s="15"/>
      <c r="C20" s="15"/>
      <c r="D20" s="15"/>
      <c r="E20" s="15"/>
      <c r="H20" s="38"/>
      <c r="I20" s="38"/>
    </row>
    <row r="21" spans="1:15" ht="15.75" x14ac:dyDescent="0.25">
      <c r="A21" s="135" t="s">
        <v>150</v>
      </c>
    </row>
    <row r="22" spans="1:15" ht="15.75" x14ac:dyDescent="0.25">
      <c r="A22" s="1" t="s">
        <v>31</v>
      </c>
    </row>
    <row r="23" spans="1:15" s="8" customFormat="1" ht="18" customHeight="1" x14ac:dyDescent="0.25">
      <c r="A23" s="146" t="s">
        <v>0</v>
      </c>
      <c r="B23" s="152" t="s">
        <v>100</v>
      </c>
      <c r="C23" s="152"/>
      <c r="D23" s="152"/>
      <c r="E23" s="152"/>
      <c r="F23" s="152"/>
      <c r="G23" s="153"/>
      <c r="H23" s="151" t="s">
        <v>101</v>
      </c>
      <c r="I23" s="152"/>
      <c r="J23" s="152"/>
      <c r="K23" s="152"/>
      <c r="L23" s="152"/>
      <c r="M23" s="152"/>
      <c r="N23" s="152"/>
      <c r="O23" s="152"/>
    </row>
    <row r="24" spans="1:15" s="8" customFormat="1" ht="21.95" customHeight="1" x14ac:dyDescent="0.25">
      <c r="A24" s="146"/>
      <c r="B24" s="148" t="s">
        <v>124</v>
      </c>
      <c r="C24" s="148"/>
      <c r="D24" s="152" t="s">
        <v>125</v>
      </c>
      <c r="E24" s="152"/>
      <c r="F24" s="148" t="s">
        <v>126</v>
      </c>
      <c r="G24" s="149"/>
      <c r="H24" s="147" t="s">
        <v>86</v>
      </c>
      <c r="I24" s="148"/>
      <c r="J24" s="152" t="s">
        <v>106</v>
      </c>
      <c r="K24" s="152"/>
      <c r="L24" s="148" t="s">
        <v>107</v>
      </c>
      <c r="M24" s="148"/>
      <c r="N24" s="148"/>
      <c r="O24" s="148"/>
    </row>
    <row r="25" spans="1:15" s="8" customFormat="1" ht="24.95" customHeight="1" x14ac:dyDescent="0.25">
      <c r="A25" s="146"/>
      <c r="B25" s="148"/>
      <c r="C25" s="148"/>
      <c r="D25" s="152"/>
      <c r="E25" s="152"/>
      <c r="F25" s="148"/>
      <c r="G25" s="149"/>
      <c r="H25" s="147"/>
      <c r="I25" s="148"/>
      <c r="J25" s="152"/>
      <c r="K25" s="152"/>
      <c r="L25" s="152" t="s">
        <v>108</v>
      </c>
      <c r="M25" s="152"/>
      <c r="N25" s="148" t="s">
        <v>109</v>
      </c>
      <c r="O25" s="148"/>
    </row>
    <row r="26" spans="1:15" ht="38.25" x14ac:dyDescent="0.25">
      <c r="A26" s="146"/>
      <c r="B26" s="58" t="s">
        <v>76</v>
      </c>
      <c r="C26" s="59" t="s">
        <v>66</v>
      </c>
      <c r="D26" s="58" t="s">
        <v>76</v>
      </c>
      <c r="E26" s="59" t="s">
        <v>66</v>
      </c>
      <c r="F26" s="58" t="s">
        <v>76</v>
      </c>
      <c r="G26" s="90" t="s">
        <v>66</v>
      </c>
      <c r="H26" s="89" t="s">
        <v>77</v>
      </c>
      <c r="I26" s="59" t="s">
        <v>67</v>
      </c>
      <c r="J26" s="58" t="s">
        <v>77</v>
      </c>
      <c r="K26" s="59" t="s">
        <v>78</v>
      </c>
      <c r="L26" s="58" t="s">
        <v>77</v>
      </c>
      <c r="M26" s="59" t="s">
        <v>67</v>
      </c>
      <c r="N26" s="58" t="s">
        <v>77</v>
      </c>
      <c r="O26" s="59" t="s">
        <v>67</v>
      </c>
    </row>
    <row r="27" spans="1:15" s="8" customFormat="1" ht="12.75" x14ac:dyDescent="0.25">
      <c r="A27" s="60" t="s">
        <v>13</v>
      </c>
      <c r="B27" s="80"/>
      <c r="C27" s="80"/>
      <c r="D27" s="83">
        <v>736</v>
      </c>
      <c r="E27" s="80">
        <f>D27/(B27+D27+F27)*100</f>
        <v>60.179885527391662</v>
      </c>
      <c r="F27" s="83">
        <v>487</v>
      </c>
      <c r="G27" s="103">
        <f>F27/(B27+D27+F27)*100</f>
        <v>39.820114472608346</v>
      </c>
      <c r="H27" s="102">
        <v>727</v>
      </c>
      <c r="I27" s="80">
        <f>H27/(H27+L27+N27)*100</f>
        <v>46.632456703014753</v>
      </c>
      <c r="J27" s="62">
        <f>SUM(L27,N27)</f>
        <v>832</v>
      </c>
      <c r="K27" s="80">
        <f>J27/(J27+H27)*100</f>
        <v>53.367543296985239</v>
      </c>
      <c r="L27" s="83">
        <v>282</v>
      </c>
      <c r="M27" s="80">
        <f>L27/(H27+L27+N27)*100</f>
        <v>18.088518280949327</v>
      </c>
      <c r="N27" s="83">
        <v>550</v>
      </c>
      <c r="O27" s="80">
        <f>N27/(H27+L27+N27)*100</f>
        <v>35.279025016035916</v>
      </c>
    </row>
    <row r="28" spans="1:15" s="8" customFormat="1" ht="12.75" x14ac:dyDescent="0.25">
      <c r="A28" s="60" t="s">
        <v>14</v>
      </c>
      <c r="B28" s="80"/>
      <c r="C28" s="80"/>
      <c r="D28" s="83">
        <v>721</v>
      </c>
      <c r="E28" s="80">
        <f>D28/(B28+D28+F28)*100</f>
        <v>59.784411276948589</v>
      </c>
      <c r="F28" s="83">
        <v>485</v>
      </c>
      <c r="G28" s="103">
        <f>F28/(B28+D28+F28)*100</f>
        <v>40.215588723051411</v>
      </c>
      <c r="H28" s="102">
        <v>725</v>
      </c>
      <c r="I28" s="80">
        <f>H28/(H28+L28+N28)*100</f>
        <v>46.623794212218648</v>
      </c>
      <c r="J28" s="62">
        <f>SUM(L28,N28)</f>
        <v>830</v>
      </c>
      <c r="K28" s="80">
        <f>J28/(J28+H28)*100</f>
        <v>53.376205787781352</v>
      </c>
      <c r="L28" s="83">
        <v>286</v>
      </c>
      <c r="M28" s="80">
        <f>L28/(H28+L28+N28)*100</f>
        <v>18.392282958199356</v>
      </c>
      <c r="N28" s="83">
        <v>544</v>
      </c>
      <c r="O28" s="80">
        <f>N28/(H28+L28+N28)*100</f>
        <v>34.983922829581992</v>
      </c>
    </row>
    <row r="29" spans="1:15" s="8" customFormat="1" ht="12.75" x14ac:dyDescent="0.25">
      <c r="A29" s="60" t="s">
        <v>15</v>
      </c>
      <c r="B29" s="80"/>
      <c r="C29" s="80"/>
      <c r="D29" s="83">
        <v>724</v>
      </c>
      <c r="E29" s="80">
        <f>D29/(B29+D29+F29)*100</f>
        <v>59.637561779242176</v>
      </c>
      <c r="F29" s="83">
        <v>490</v>
      </c>
      <c r="G29" s="103">
        <f>F29/(B29+D29+F29)*100</f>
        <v>40.362438220757824</v>
      </c>
      <c r="H29" s="102">
        <v>732</v>
      </c>
      <c r="I29" s="80">
        <f>H29/(H29+L29+N29)*100</f>
        <v>46.893017296604739</v>
      </c>
      <c r="J29" s="62">
        <f>SUM(L29,N29)</f>
        <v>829</v>
      </c>
      <c r="K29" s="80">
        <f>J29/(J29+H29)*100</f>
        <v>53.106982703395254</v>
      </c>
      <c r="L29" s="83">
        <v>284</v>
      </c>
      <c r="M29" s="80">
        <f>L29/(H29+L29+N29)*100</f>
        <v>18.193465727098015</v>
      </c>
      <c r="N29" s="83">
        <v>545</v>
      </c>
      <c r="O29" s="80">
        <f>N29/(H29+L29+N29)*100</f>
        <v>34.913516976297245</v>
      </c>
    </row>
    <row r="30" spans="1:15" s="8" customFormat="1" ht="12.75" x14ac:dyDescent="0.25">
      <c r="A30" s="60" t="s">
        <v>16</v>
      </c>
      <c r="B30" s="80"/>
      <c r="C30" s="80"/>
      <c r="D30" s="83">
        <v>702</v>
      </c>
      <c r="E30" s="80">
        <f>D30/(B30+D30+F30)*100</f>
        <v>58.548790658882396</v>
      </c>
      <c r="F30" s="83">
        <v>497</v>
      </c>
      <c r="G30" s="103">
        <f>F30/(B30+D30+F30)*100</f>
        <v>41.451209341117597</v>
      </c>
      <c r="H30" s="102">
        <v>729</v>
      </c>
      <c r="I30" s="80">
        <f>H30/(H30+L30+N30)*100</f>
        <v>46.730769230769234</v>
      </c>
      <c r="J30" s="62">
        <f>SUM(L30,N30)</f>
        <v>831</v>
      </c>
      <c r="K30" s="80">
        <f>J30/(J30+H30)*100</f>
        <v>53.269230769230766</v>
      </c>
      <c r="L30" s="83">
        <v>285</v>
      </c>
      <c r="M30" s="80">
        <f>L30/(H30+L30+N30)*100</f>
        <v>18.269230769230766</v>
      </c>
      <c r="N30" s="83">
        <v>546</v>
      </c>
      <c r="O30" s="80">
        <f>N30/(H30+L30+N30)*100</f>
        <v>35</v>
      </c>
    </row>
    <row r="31" spans="1:15" s="8" customFormat="1" ht="12.75" x14ac:dyDescent="0.25">
      <c r="A31" s="60" t="s">
        <v>17</v>
      </c>
      <c r="B31" s="80"/>
      <c r="C31" s="80"/>
      <c r="D31" s="83">
        <v>699</v>
      </c>
      <c r="E31" s="80">
        <f>D31/(B31+D31+F31)*100</f>
        <v>57.061224489795912</v>
      </c>
      <c r="F31" s="83">
        <v>526</v>
      </c>
      <c r="G31" s="103">
        <f>F31/(B31+D31+F31)*100</f>
        <v>42.938775510204081</v>
      </c>
      <c r="H31" s="102">
        <v>733</v>
      </c>
      <c r="I31" s="80">
        <f>H31/(H31+L31+N31)*100</f>
        <v>47.10796915167095</v>
      </c>
      <c r="J31" s="62">
        <f>SUM(L31,N31)</f>
        <v>823</v>
      </c>
      <c r="K31" s="80">
        <f>J31/(J31+H31)*100</f>
        <v>52.89203084832905</v>
      </c>
      <c r="L31" s="83">
        <v>277</v>
      </c>
      <c r="M31" s="80">
        <f>L31/(H31+L31+N31)*100</f>
        <v>17.802056555269925</v>
      </c>
      <c r="N31" s="83">
        <v>546</v>
      </c>
      <c r="O31" s="80">
        <f>N31/(H31+L31+N31)*100</f>
        <v>35.089974293059129</v>
      </c>
    </row>
    <row r="32" spans="1:15" s="8" customFormat="1" ht="12" x14ac:dyDescent="0.25">
      <c r="A32" s="19"/>
      <c r="B32" s="26"/>
      <c r="C32" s="27"/>
      <c r="D32" s="27"/>
      <c r="E32" s="27"/>
      <c r="F32" s="26"/>
      <c r="G32" s="27"/>
      <c r="H32" s="27"/>
      <c r="I32" s="27"/>
    </row>
    <row r="33" spans="1:15" s="8" customFormat="1" ht="15.75" x14ac:dyDescent="0.25">
      <c r="A33" s="135" t="s">
        <v>151</v>
      </c>
      <c r="B33" s="20"/>
      <c r="C33" s="20"/>
      <c r="D33" s="20"/>
      <c r="E33" s="20"/>
      <c r="F33" s="20"/>
      <c r="G33" s="20"/>
      <c r="H33" s="39"/>
      <c r="I33" s="39"/>
    </row>
    <row r="34" spans="1:15" s="8" customFormat="1" ht="15.75" x14ac:dyDescent="0.25">
      <c r="A34" s="1" t="s">
        <v>45</v>
      </c>
      <c r="B34" s="20"/>
      <c r="C34" s="20"/>
      <c r="D34" s="20"/>
      <c r="E34" s="20"/>
      <c r="F34" s="20"/>
      <c r="G34" s="20"/>
      <c r="H34" s="39"/>
      <c r="I34" s="39"/>
    </row>
    <row r="35" spans="1:15" ht="15.75" customHeight="1" x14ac:dyDescent="0.25">
      <c r="A35" s="1" t="s">
        <v>44</v>
      </c>
    </row>
    <row r="36" spans="1:15" s="8" customFormat="1" ht="18" customHeight="1" x14ac:dyDescent="0.25">
      <c r="A36" s="146" t="s">
        <v>0</v>
      </c>
      <c r="B36" s="152" t="s">
        <v>100</v>
      </c>
      <c r="C36" s="152"/>
      <c r="D36" s="152"/>
      <c r="E36" s="152"/>
      <c r="F36" s="152"/>
      <c r="G36" s="153"/>
      <c r="H36" s="151" t="s">
        <v>101</v>
      </c>
      <c r="I36" s="152"/>
      <c r="J36" s="152"/>
      <c r="K36" s="152"/>
      <c r="L36" s="152"/>
      <c r="M36" s="152"/>
      <c r="N36" s="152"/>
      <c r="O36" s="152"/>
    </row>
    <row r="37" spans="1:15" s="8" customFormat="1" ht="21.95" customHeight="1" x14ac:dyDescent="0.25">
      <c r="A37" s="146"/>
      <c r="B37" s="148" t="s">
        <v>124</v>
      </c>
      <c r="C37" s="148"/>
      <c r="D37" s="152" t="s">
        <v>125</v>
      </c>
      <c r="E37" s="152"/>
      <c r="F37" s="148" t="s">
        <v>126</v>
      </c>
      <c r="G37" s="149"/>
      <c r="H37" s="147" t="s">
        <v>86</v>
      </c>
      <c r="I37" s="148"/>
      <c r="J37" s="152" t="s">
        <v>106</v>
      </c>
      <c r="K37" s="152"/>
      <c r="L37" s="148" t="s">
        <v>107</v>
      </c>
      <c r="M37" s="148"/>
      <c r="N37" s="148"/>
      <c r="O37" s="148"/>
    </row>
    <row r="38" spans="1:15" s="8" customFormat="1" ht="24.95" customHeight="1" x14ac:dyDescent="0.25">
      <c r="A38" s="146"/>
      <c r="B38" s="148"/>
      <c r="C38" s="148"/>
      <c r="D38" s="152"/>
      <c r="E38" s="152"/>
      <c r="F38" s="148"/>
      <c r="G38" s="149"/>
      <c r="H38" s="147"/>
      <c r="I38" s="148"/>
      <c r="J38" s="152"/>
      <c r="K38" s="152"/>
      <c r="L38" s="152" t="s">
        <v>108</v>
      </c>
      <c r="M38" s="152"/>
      <c r="N38" s="148" t="s">
        <v>109</v>
      </c>
      <c r="O38" s="148"/>
    </row>
    <row r="39" spans="1:15" ht="38.25" x14ac:dyDescent="0.25">
      <c r="A39" s="146"/>
      <c r="B39" s="58" t="s">
        <v>128</v>
      </c>
      <c r="C39" s="59" t="s">
        <v>66</v>
      </c>
      <c r="D39" s="58" t="s">
        <v>128</v>
      </c>
      <c r="E39" s="59" t="s">
        <v>66</v>
      </c>
      <c r="F39" s="58" t="s">
        <v>128</v>
      </c>
      <c r="G39" s="90" t="s">
        <v>66</v>
      </c>
      <c r="H39" s="58" t="s">
        <v>128</v>
      </c>
      <c r="I39" s="59" t="s">
        <v>67</v>
      </c>
      <c r="J39" s="58" t="s">
        <v>128</v>
      </c>
      <c r="K39" s="59" t="s">
        <v>78</v>
      </c>
      <c r="L39" s="58" t="s">
        <v>128</v>
      </c>
      <c r="M39" s="59" t="s">
        <v>67</v>
      </c>
      <c r="N39" s="58" t="s">
        <v>128</v>
      </c>
      <c r="O39" s="59" t="s">
        <v>67</v>
      </c>
    </row>
    <row r="40" spans="1:15" s="8" customFormat="1" ht="12.75" x14ac:dyDescent="0.25">
      <c r="A40" s="60" t="s">
        <v>1</v>
      </c>
      <c r="B40" s="80"/>
      <c r="C40" s="80"/>
      <c r="D40" s="62">
        <v>840</v>
      </c>
      <c r="E40" s="80">
        <f>D40/(B40+D40+F40)*100</f>
        <v>58.455114822546975</v>
      </c>
      <c r="F40" s="62">
        <v>597</v>
      </c>
      <c r="G40" s="103">
        <f t="shared" ref="G40:G49" si="7">F40/(B40+D40+F40)*100</f>
        <v>41.544885177453025</v>
      </c>
      <c r="H40" s="62">
        <v>4410</v>
      </c>
      <c r="I40" s="80">
        <f t="shared" ref="I40:I49" si="8">H40/(H40+L40+N40)*100</f>
        <v>64.662756598240463</v>
      </c>
      <c r="J40" s="62">
        <f t="shared" ref="J40:J48" si="9">SUM(L40,N40)</f>
        <v>2410</v>
      </c>
      <c r="K40" s="80">
        <f t="shared" ref="K40:K49" si="10">J40/(J40+H40)*100</f>
        <v>35.33724340175953</v>
      </c>
      <c r="L40" s="62">
        <v>0</v>
      </c>
      <c r="M40" s="80">
        <f t="shared" ref="M40:M49" si="11">L40/(H40+L40+N40)*100</f>
        <v>0</v>
      </c>
      <c r="N40" s="62">
        <v>2410</v>
      </c>
      <c r="O40" s="80">
        <f t="shared" ref="O40:O49" si="12">N40/(H40+L40+N40)*100</f>
        <v>35.33724340175953</v>
      </c>
    </row>
    <row r="41" spans="1:15" s="8" customFormat="1" ht="12.75" x14ac:dyDescent="0.25">
      <c r="A41" s="60" t="s">
        <v>2</v>
      </c>
      <c r="B41" s="80"/>
      <c r="C41" s="80"/>
      <c r="D41" s="62">
        <v>2642</v>
      </c>
      <c r="E41" s="80">
        <f t="shared" ref="E41:E49" si="13">D41/(B41+D41+F41)*100</f>
        <v>76.050662061024752</v>
      </c>
      <c r="F41" s="62">
        <v>832</v>
      </c>
      <c r="G41" s="103">
        <f t="shared" si="7"/>
        <v>23.949337938975248</v>
      </c>
      <c r="H41" s="62">
        <v>4607</v>
      </c>
      <c r="I41" s="80">
        <f t="shared" si="8"/>
        <v>44.010317157050054</v>
      </c>
      <c r="J41" s="62">
        <f t="shared" si="9"/>
        <v>5861</v>
      </c>
      <c r="K41" s="80">
        <f t="shared" si="10"/>
        <v>55.989682842949939</v>
      </c>
      <c r="L41" s="62">
        <v>2348</v>
      </c>
      <c r="M41" s="80">
        <f t="shared" si="11"/>
        <v>22.430263660680168</v>
      </c>
      <c r="N41" s="62">
        <v>3513</v>
      </c>
      <c r="O41" s="80">
        <f t="shared" si="12"/>
        <v>33.559419182269771</v>
      </c>
    </row>
    <row r="42" spans="1:15" s="8" customFormat="1" ht="12.75" x14ac:dyDescent="0.25">
      <c r="A42" s="60" t="s">
        <v>3</v>
      </c>
      <c r="B42" s="80"/>
      <c r="C42" s="80"/>
      <c r="D42" s="62">
        <v>3297</v>
      </c>
      <c r="E42" s="80">
        <f t="shared" si="13"/>
        <v>76.585365853658544</v>
      </c>
      <c r="F42" s="62">
        <v>1008</v>
      </c>
      <c r="G42" s="103">
        <f t="shared" si="7"/>
        <v>23.414634146341466</v>
      </c>
      <c r="H42" s="62">
        <v>4143</v>
      </c>
      <c r="I42" s="80">
        <f t="shared" si="8"/>
        <v>29.378811516097009</v>
      </c>
      <c r="J42" s="62">
        <f t="shared" si="9"/>
        <v>9959</v>
      </c>
      <c r="K42" s="80">
        <f t="shared" si="10"/>
        <v>70.621188483902998</v>
      </c>
      <c r="L42" s="62">
        <v>4198</v>
      </c>
      <c r="M42" s="80">
        <f t="shared" si="11"/>
        <v>29.768827116721031</v>
      </c>
      <c r="N42" s="62">
        <v>5761</v>
      </c>
      <c r="O42" s="80">
        <f t="shared" si="12"/>
        <v>40.852361367181963</v>
      </c>
    </row>
    <row r="43" spans="1:15" s="8" customFormat="1" ht="12.75" x14ac:dyDescent="0.25">
      <c r="A43" s="60" t="s">
        <v>4</v>
      </c>
      <c r="B43" s="80"/>
      <c r="C43" s="80"/>
      <c r="D43" s="62">
        <v>4131</v>
      </c>
      <c r="E43" s="80">
        <f t="shared" si="13"/>
        <v>78.23863636363636</v>
      </c>
      <c r="F43" s="62">
        <v>1149</v>
      </c>
      <c r="G43" s="103">
        <f t="shared" si="7"/>
        <v>21.761363636363637</v>
      </c>
      <c r="H43" s="62">
        <v>10303</v>
      </c>
      <c r="I43" s="80">
        <f t="shared" si="8"/>
        <v>54.823604533602932</v>
      </c>
      <c r="J43" s="62">
        <f t="shared" si="9"/>
        <v>8490</v>
      </c>
      <c r="K43" s="80">
        <f t="shared" si="10"/>
        <v>45.176395466397061</v>
      </c>
      <c r="L43" s="62">
        <v>1940</v>
      </c>
      <c r="M43" s="80">
        <f t="shared" si="11"/>
        <v>10.322992603629011</v>
      </c>
      <c r="N43" s="62">
        <v>6550</v>
      </c>
      <c r="O43" s="80">
        <f t="shared" si="12"/>
        <v>34.85340286276805</v>
      </c>
    </row>
    <row r="44" spans="1:15" s="8" customFormat="1" ht="12.75" x14ac:dyDescent="0.25">
      <c r="A44" s="60" t="s">
        <v>5</v>
      </c>
      <c r="B44" s="80"/>
      <c r="C44" s="80"/>
      <c r="D44" s="62">
        <v>6957</v>
      </c>
      <c r="E44" s="80">
        <f t="shared" si="13"/>
        <v>77.385984427141267</v>
      </c>
      <c r="F44" s="62">
        <v>2033</v>
      </c>
      <c r="G44" s="103">
        <f t="shared" si="7"/>
        <v>22.61401557285873</v>
      </c>
      <c r="H44" s="62">
        <v>12870</v>
      </c>
      <c r="I44" s="80">
        <f t="shared" si="8"/>
        <v>51.383399209486171</v>
      </c>
      <c r="J44" s="62">
        <f t="shared" si="9"/>
        <v>12177</v>
      </c>
      <c r="K44" s="80">
        <f t="shared" si="10"/>
        <v>48.616600790513836</v>
      </c>
      <c r="L44" s="62">
        <v>6276</v>
      </c>
      <c r="M44" s="80">
        <f t="shared" si="11"/>
        <v>25.056893041082763</v>
      </c>
      <c r="N44" s="62">
        <v>5901</v>
      </c>
      <c r="O44" s="80">
        <f t="shared" si="12"/>
        <v>23.55970774943107</v>
      </c>
    </row>
    <row r="45" spans="1:15" s="8" customFormat="1" ht="12.75" x14ac:dyDescent="0.25">
      <c r="A45" s="60" t="s">
        <v>6</v>
      </c>
      <c r="B45" s="80"/>
      <c r="C45" s="80"/>
      <c r="D45" s="62">
        <v>1650</v>
      </c>
      <c r="E45" s="80">
        <f t="shared" si="13"/>
        <v>72.052401746724897</v>
      </c>
      <c r="F45" s="62">
        <v>640</v>
      </c>
      <c r="G45" s="103">
        <f t="shared" si="7"/>
        <v>27.947598253275107</v>
      </c>
      <c r="H45" s="62">
        <v>2940</v>
      </c>
      <c r="I45" s="80">
        <f t="shared" si="8"/>
        <v>41.51369669584863</v>
      </c>
      <c r="J45" s="62">
        <f t="shared" si="9"/>
        <v>4142</v>
      </c>
      <c r="K45" s="80">
        <f t="shared" si="10"/>
        <v>58.486303304151363</v>
      </c>
      <c r="L45" s="62">
        <v>868</v>
      </c>
      <c r="M45" s="80">
        <f t="shared" si="11"/>
        <v>12.256424738774358</v>
      </c>
      <c r="N45" s="62">
        <v>3274</v>
      </c>
      <c r="O45" s="80">
        <f t="shared" si="12"/>
        <v>46.229878565377014</v>
      </c>
    </row>
    <row r="46" spans="1:15" s="8" customFormat="1" ht="12.75" x14ac:dyDescent="0.25">
      <c r="A46" s="60" t="s">
        <v>7</v>
      </c>
      <c r="B46" s="80"/>
      <c r="C46" s="80"/>
      <c r="D46" s="62">
        <v>1683</v>
      </c>
      <c r="E46" s="80">
        <f t="shared" si="13"/>
        <v>56.973595125253894</v>
      </c>
      <c r="F46" s="62">
        <v>1271</v>
      </c>
      <c r="G46" s="103">
        <f t="shared" si="7"/>
        <v>43.026404874746106</v>
      </c>
      <c r="H46" s="62">
        <v>4625</v>
      </c>
      <c r="I46" s="80">
        <f t="shared" si="8"/>
        <v>49.635114831508908</v>
      </c>
      <c r="J46" s="62">
        <f t="shared" si="9"/>
        <v>4693</v>
      </c>
      <c r="K46" s="80">
        <f t="shared" si="10"/>
        <v>50.364885168491092</v>
      </c>
      <c r="L46" s="62">
        <v>2023</v>
      </c>
      <c r="M46" s="80">
        <f t="shared" si="11"/>
        <v>21.710667525220003</v>
      </c>
      <c r="N46" s="62">
        <v>2670</v>
      </c>
      <c r="O46" s="80">
        <f t="shared" si="12"/>
        <v>28.654217643271089</v>
      </c>
    </row>
    <row r="47" spans="1:15" s="8" customFormat="1" ht="12.75" x14ac:dyDescent="0.25">
      <c r="A47" s="60" t="s">
        <v>8</v>
      </c>
      <c r="B47" s="80"/>
      <c r="C47" s="80"/>
      <c r="D47" s="62">
        <v>1271</v>
      </c>
      <c r="E47" s="80">
        <f t="shared" si="13"/>
        <v>50.436507936507937</v>
      </c>
      <c r="F47" s="62">
        <v>1249</v>
      </c>
      <c r="G47" s="103">
        <f t="shared" si="7"/>
        <v>49.563492063492063</v>
      </c>
      <c r="H47" s="62">
        <v>6407</v>
      </c>
      <c r="I47" s="80">
        <f t="shared" si="8"/>
        <v>63.042408737577482</v>
      </c>
      <c r="J47" s="62">
        <f t="shared" si="9"/>
        <v>3756</v>
      </c>
      <c r="K47" s="80">
        <f t="shared" si="10"/>
        <v>36.957591262422511</v>
      </c>
      <c r="L47" s="62">
        <v>1512</v>
      </c>
      <c r="M47" s="80">
        <f t="shared" si="11"/>
        <v>14.877496802125357</v>
      </c>
      <c r="N47" s="62">
        <v>2244</v>
      </c>
      <c r="O47" s="80">
        <f t="shared" si="12"/>
        <v>22.080094460297158</v>
      </c>
    </row>
    <row r="48" spans="1:15" s="8" customFormat="1" ht="12.75" x14ac:dyDescent="0.25">
      <c r="A48" s="60" t="s">
        <v>9</v>
      </c>
      <c r="B48" s="80"/>
      <c r="C48" s="80"/>
      <c r="D48" s="62">
        <v>1504</v>
      </c>
      <c r="E48" s="80">
        <f t="shared" si="13"/>
        <v>82.456140350877192</v>
      </c>
      <c r="F48" s="62">
        <v>320</v>
      </c>
      <c r="G48" s="103">
        <f t="shared" si="7"/>
        <v>17.543859649122805</v>
      </c>
      <c r="H48" s="62">
        <v>4190</v>
      </c>
      <c r="I48" s="80">
        <f t="shared" si="8"/>
        <v>48.321992849728986</v>
      </c>
      <c r="J48" s="62">
        <f t="shared" si="9"/>
        <v>4481</v>
      </c>
      <c r="K48" s="80">
        <f t="shared" si="10"/>
        <v>51.678007150271021</v>
      </c>
      <c r="L48" s="62">
        <v>2260</v>
      </c>
      <c r="M48" s="80">
        <f t="shared" si="11"/>
        <v>26.063891131357398</v>
      </c>
      <c r="N48" s="62">
        <v>2221</v>
      </c>
      <c r="O48" s="80">
        <f t="shared" si="12"/>
        <v>25.61411601891362</v>
      </c>
    </row>
    <row r="49" spans="1:15" s="9" customFormat="1" ht="12.75" x14ac:dyDescent="0.25">
      <c r="A49" s="64" t="s">
        <v>10</v>
      </c>
      <c r="B49" s="81">
        <f>SUM(B40:B48)</f>
        <v>0</v>
      </c>
      <c r="C49" s="82"/>
      <c r="D49" s="81">
        <f>SUM(D40:D48)</f>
        <v>23975</v>
      </c>
      <c r="E49" s="82">
        <f t="shared" si="13"/>
        <v>72.488964141017107</v>
      </c>
      <c r="F49" s="81">
        <f>SUM(F40:F48)</f>
        <v>9099</v>
      </c>
      <c r="G49" s="104">
        <f t="shared" si="7"/>
        <v>27.511035858982886</v>
      </c>
      <c r="H49" s="81">
        <f>SUM(H40:H48)</f>
        <v>54495</v>
      </c>
      <c r="I49" s="82">
        <f t="shared" si="8"/>
        <v>49.332814310544606</v>
      </c>
      <c r="J49" s="81">
        <f>SUM(J40:J48)</f>
        <v>55969</v>
      </c>
      <c r="K49" s="82">
        <f t="shared" si="10"/>
        <v>50.667185689455387</v>
      </c>
      <c r="L49" s="81">
        <f>SUM(L40:L48)</f>
        <v>21425</v>
      </c>
      <c r="M49" s="82">
        <f t="shared" si="11"/>
        <v>19.395459154113556</v>
      </c>
      <c r="N49" s="81">
        <f>SUM(N40:N48)</f>
        <v>34544</v>
      </c>
      <c r="O49" s="82">
        <f t="shared" si="12"/>
        <v>31.271726535341831</v>
      </c>
    </row>
    <row r="50" spans="1:15" s="9" customFormat="1" ht="12" x14ac:dyDescent="0.25">
      <c r="A50" s="14"/>
      <c r="B50" s="15"/>
      <c r="C50" s="16"/>
      <c r="D50" s="16"/>
      <c r="E50" s="16"/>
      <c r="F50" s="15"/>
      <c r="G50" s="15"/>
      <c r="H50" s="16"/>
      <c r="I50" s="16"/>
    </row>
    <row r="51" spans="1:15" ht="15.75" x14ac:dyDescent="0.25">
      <c r="A51" s="135" t="s">
        <v>152</v>
      </c>
    </row>
    <row r="52" spans="1:15" ht="15.75" x14ac:dyDescent="0.25">
      <c r="A52" s="1" t="s">
        <v>24</v>
      </c>
    </row>
    <row r="53" spans="1:15" s="8" customFormat="1" ht="18" customHeight="1" x14ac:dyDescent="0.25">
      <c r="A53" s="146" t="s">
        <v>0</v>
      </c>
      <c r="B53" s="152" t="s">
        <v>100</v>
      </c>
      <c r="C53" s="152"/>
      <c r="D53" s="152"/>
      <c r="E53" s="152"/>
      <c r="F53" s="152"/>
      <c r="G53" s="153"/>
      <c r="H53" s="151" t="s">
        <v>101</v>
      </c>
      <c r="I53" s="152"/>
      <c r="J53" s="152"/>
      <c r="K53" s="152"/>
      <c r="L53" s="152"/>
      <c r="M53" s="152"/>
      <c r="N53" s="152"/>
      <c r="O53" s="152"/>
    </row>
    <row r="54" spans="1:15" s="8" customFormat="1" ht="21.95" customHeight="1" x14ac:dyDescent="0.25">
      <c r="A54" s="146"/>
      <c r="B54" s="148" t="s">
        <v>124</v>
      </c>
      <c r="C54" s="148"/>
      <c r="D54" s="152" t="s">
        <v>125</v>
      </c>
      <c r="E54" s="152"/>
      <c r="F54" s="148" t="s">
        <v>126</v>
      </c>
      <c r="G54" s="149"/>
      <c r="H54" s="147" t="s">
        <v>86</v>
      </c>
      <c r="I54" s="148"/>
      <c r="J54" s="152" t="s">
        <v>106</v>
      </c>
      <c r="K54" s="152"/>
      <c r="L54" s="148" t="s">
        <v>107</v>
      </c>
      <c r="M54" s="148"/>
      <c r="N54" s="148"/>
      <c r="O54" s="148"/>
    </row>
    <row r="55" spans="1:15" s="8" customFormat="1" ht="24.95" customHeight="1" x14ac:dyDescent="0.25">
      <c r="A55" s="146"/>
      <c r="B55" s="148"/>
      <c r="C55" s="148"/>
      <c r="D55" s="152"/>
      <c r="E55" s="152"/>
      <c r="F55" s="148"/>
      <c r="G55" s="149"/>
      <c r="H55" s="147"/>
      <c r="I55" s="148"/>
      <c r="J55" s="152"/>
      <c r="K55" s="152"/>
      <c r="L55" s="152" t="s">
        <v>108</v>
      </c>
      <c r="M55" s="152"/>
      <c r="N55" s="148" t="s">
        <v>109</v>
      </c>
      <c r="O55" s="148"/>
    </row>
    <row r="56" spans="1:15" ht="35.1" customHeight="1" x14ac:dyDescent="0.25">
      <c r="A56" s="146"/>
      <c r="B56" s="58" t="s">
        <v>128</v>
      </c>
      <c r="C56" s="59" t="s">
        <v>66</v>
      </c>
      <c r="D56" s="58" t="s">
        <v>128</v>
      </c>
      <c r="E56" s="59" t="s">
        <v>66</v>
      </c>
      <c r="F56" s="58" t="s">
        <v>128</v>
      </c>
      <c r="G56" s="90" t="s">
        <v>66</v>
      </c>
      <c r="H56" s="58" t="s">
        <v>128</v>
      </c>
      <c r="I56" s="59" t="s">
        <v>67</v>
      </c>
      <c r="J56" s="58" t="s">
        <v>128</v>
      </c>
      <c r="K56" s="59" t="s">
        <v>78</v>
      </c>
      <c r="L56" s="58" t="s">
        <v>128</v>
      </c>
      <c r="M56" s="59" t="s">
        <v>67</v>
      </c>
      <c r="N56" s="58" t="s">
        <v>128</v>
      </c>
      <c r="O56" s="59" t="s">
        <v>67</v>
      </c>
    </row>
    <row r="57" spans="1:15" s="8" customFormat="1" ht="12" customHeight="1" x14ac:dyDescent="0.25">
      <c r="A57" s="60" t="s">
        <v>13</v>
      </c>
      <c r="B57" s="80"/>
      <c r="C57" s="80"/>
      <c r="D57" s="84">
        <v>26868</v>
      </c>
      <c r="E57" s="80">
        <f>D57/(B57+D57+F57)*100</f>
        <v>75.402014986108384</v>
      </c>
      <c r="F57" s="84">
        <v>8765</v>
      </c>
      <c r="G57" s="103">
        <f>F57/(B57+D57+F57)*100</f>
        <v>24.59798501389162</v>
      </c>
      <c r="H57" s="84">
        <v>55252</v>
      </c>
      <c r="I57" s="80">
        <f>H57/(H57+L57+N57)*100</f>
        <v>47.224335250728636</v>
      </c>
      <c r="J57" s="62">
        <f>SUM(L57,N57)</f>
        <v>61747</v>
      </c>
      <c r="K57" s="80">
        <f>J57/(J57+H57)*100</f>
        <v>52.775664749271357</v>
      </c>
      <c r="L57" s="84">
        <v>22895</v>
      </c>
      <c r="M57" s="80">
        <f>L57/(H57+L57+N57)*100</f>
        <v>19.568543320883084</v>
      </c>
      <c r="N57" s="84">
        <f>38876-24</f>
        <v>38852</v>
      </c>
      <c r="O57" s="80">
        <f>N57/(H57+L57+N57)*100</f>
        <v>33.207121428388277</v>
      </c>
    </row>
    <row r="58" spans="1:15" s="8" customFormat="1" ht="12.75" x14ac:dyDescent="0.25">
      <c r="A58" s="60" t="s">
        <v>14</v>
      </c>
      <c r="B58" s="80"/>
      <c r="C58" s="80"/>
      <c r="D58" s="84">
        <v>25798</v>
      </c>
      <c r="E58" s="80">
        <f>D58/(B58+D58+F58)*100</f>
        <v>75.816263555411879</v>
      </c>
      <c r="F58" s="84">
        <v>8229</v>
      </c>
      <c r="G58" s="103">
        <f>F58/(B58+D58+F58)*100</f>
        <v>24.183736444588121</v>
      </c>
      <c r="H58" s="84">
        <v>56746</v>
      </c>
      <c r="I58" s="80">
        <f>H58/(H58+L58+N58)*100</f>
        <v>48.268998485905314</v>
      </c>
      <c r="J58" s="62">
        <f>SUM(L58,N58)</f>
        <v>60816</v>
      </c>
      <c r="K58" s="80">
        <f>J58/(J58+H58)*100</f>
        <v>51.731001514094686</v>
      </c>
      <c r="L58" s="84">
        <v>23209</v>
      </c>
      <c r="M58" s="80">
        <f>L58/(H58+L58+N58)*100</f>
        <v>19.741923410625883</v>
      </c>
      <c r="N58" s="84">
        <v>37607</v>
      </c>
      <c r="O58" s="80">
        <f>N58/(H58+L58+N58)*100</f>
        <v>31.98907810346881</v>
      </c>
    </row>
    <row r="59" spans="1:15" s="8" customFormat="1" ht="12.75" x14ac:dyDescent="0.25">
      <c r="A59" s="60" t="s">
        <v>15</v>
      </c>
      <c r="B59" s="80"/>
      <c r="C59" s="80"/>
      <c r="D59" s="84">
        <v>24921</v>
      </c>
      <c r="E59" s="80">
        <f>D59/(B59+D59+F59)*100</f>
        <v>75.199155099577553</v>
      </c>
      <c r="F59" s="84">
        <v>8219</v>
      </c>
      <c r="G59" s="103">
        <f>F59/(B59+D59+F59)*100</f>
        <v>24.800844900422451</v>
      </c>
      <c r="H59" s="84">
        <v>56350</v>
      </c>
      <c r="I59" s="80">
        <f>H59/(H59+L59+N59)*100</f>
        <v>48.703122704211715</v>
      </c>
      <c r="J59" s="62">
        <f>SUM(L59,N59)</f>
        <v>59351</v>
      </c>
      <c r="K59" s="80">
        <f>J59/(J59+H59)*100</f>
        <v>51.296877295788278</v>
      </c>
      <c r="L59" s="84">
        <v>22532</v>
      </c>
      <c r="M59" s="80">
        <f>L59/(H59+L59+N59)*100</f>
        <v>19.474334707565188</v>
      </c>
      <c r="N59" s="84">
        <v>36819</v>
      </c>
      <c r="O59" s="80">
        <f>N59/(H59+L59+N59)*100</f>
        <v>31.82254258822309</v>
      </c>
    </row>
    <row r="60" spans="1:15" s="8" customFormat="1" ht="12.75" x14ac:dyDescent="0.25">
      <c r="A60" s="60" t="s">
        <v>16</v>
      </c>
      <c r="B60" s="80"/>
      <c r="C60" s="80"/>
      <c r="D60" s="84">
        <v>24038</v>
      </c>
      <c r="E60" s="80">
        <f>D60/(B60+D60+F60)*100</f>
        <v>73.82904880371018</v>
      </c>
      <c r="F60" s="84">
        <v>8521</v>
      </c>
      <c r="G60" s="103">
        <f>F60/(B60+D60+F60)*100</f>
        <v>26.17095119628981</v>
      </c>
      <c r="H60" s="84">
        <v>55708</v>
      </c>
      <c r="I60" s="80">
        <f>H60/(H60+L60+N60)*100</f>
        <v>49.196803108579502</v>
      </c>
      <c r="J60" s="62">
        <f>SUM(L60,N60)</f>
        <v>57527</v>
      </c>
      <c r="K60" s="80">
        <f>J60/(J60+H60)*100</f>
        <v>50.803196891420498</v>
      </c>
      <c r="L60" s="84">
        <v>21969</v>
      </c>
      <c r="M60" s="80">
        <f>L60/(H60+L60+N60)*100</f>
        <v>19.401245198039476</v>
      </c>
      <c r="N60" s="84">
        <v>35558</v>
      </c>
      <c r="O60" s="80">
        <f>N60/(H60+L60+N60)*100</f>
        <v>31.401951693381019</v>
      </c>
    </row>
    <row r="61" spans="1:15" s="8" customFormat="1" ht="12.75" x14ac:dyDescent="0.25">
      <c r="A61" s="60" t="s">
        <v>17</v>
      </c>
      <c r="B61" s="80"/>
      <c r="C61" s="80"/>
      <c r="D61" s="84">
        <v>23975</v>
      </c>
      <c r="E61" s="80">
        <f>D61/(B61+D61+F61)*100</f>
        <v>72.488964141017107</v>
      </c>
      <c r="F61" s="84">
        <v>9099</v>
      </c>
      <c r="G61" s="103">
        <f>F61/(B61+D61+F61)*100</f>
        <v>27.511035858982886</v>
      </c>
      <c r="H61" s="84">
        <v>54495</v>
      </c>
      <c r="I61" s="80">
        <f>H61/(H61+L61+N61)*100</f>
        <v>49.332814310544606</v>
      </c>
      <c r="J61" s="62">
        <f>SUM(L61,N61)</f>
        <v>55969</v>
      </c>
      <c r="K61" s="80">
        <f>J61/(J61+H61)*100</f>
        <v>50.667185689455387</v>
      </c>
      <c r="L61" s="84">
        <v>21425</v>
      </c>
      <c r="M61" s="80">
        <f>L61/(H61+L61+N61)*100</f>
        <v>19.395459154113556</v>
      </c>
      <c r="N61" s="84">
        <v>34544</v>
      </c>
      <c r="O61" s="80">
        <f>N61/(H61+L61+N61)*100</f>
        <v>31.271726535341831</v>
      </c>
    </row>
    <row r="62" spans="1:15" s="8" customFormat="1" ht="21.75" customHeight="1" x14ac:dyDescent="0.25">
      <c r="B62" s="17"/>
      <c r="C62" s="17"/>
      <c r="D62" s="17"/>
      <c r="E62" s="17"/>
      <c r="H62" s="40"/>
      <c r="I62" s="40"/>
    </row>
    <row r="63" spans="1:15" s="8" customFormat="1" x14ac:dyDescent="0.25">
      <c r="B63" s="17"/>
      <c r="C63" s="17"/>
      <c r="D63" s="17"/>
      <c r="E63" s="17"/>
      <c r="H63" s="40"/>
      <c r="I63" s="40"/>
    </row>
    <row r="64" spans="1:15" s="8" customFormat="1" x14ac:dyDescent="0.25">
      <c r="B64" s="17"/>
      <c r="C64" s="17"/>
      <c r="D64" s="17"/>
      <c r="E64" s="17"/>
      <c r="H64" s="40"/>
      <c r="I64" s="40"/>
    </row>
    <row r="65" spans="2:9" s="8" customFormat="1" x14ac:dyDescent="0.25">
      <c r="B65" s="17"/>
      <c r="C65" s="17"/>
      <c r="D65" s="17"/>
      <c r="E65" s="17"/>
      <c r="H65" s="40"/>
      <c r="I65" s="40"/>
    </row>
    <row r="66" spans="2:9" s="8" customFormat="1" x14ac:dyDescent="0.25">
      <c r="B66" s="17"/>
      <c r="C66" s="17"/>
      <c r="D66" s="17"/>
      <c r="E66" s="17"/>
      <c r="H66" s="40"/>
      <c r="I66" s="40"/>
    </row>
    <row r="67" spans="2:9" s="8" customFormat="1" x14ac:dyDescent="0.25">
      <c r="B67" s="17"/>
      <c r="C67" s="17"/>
      <c r="D67" s="17"/>
      <c r="E67" s="17"/>
      <c r="H67" s="40"/>
      <c r="I67" s="40"/>
    </row>
    <row r="68" spans="2:9" s="8" customFormat="1" x14ac:dyDescent="0.25">
      <c r="H68" s="40"/>
      <c r="I68" s="40"/>
    </row>
    <row r="69" spans="2:9" s="9" customFormat="1" x14ac:dyDescent="0.25">
      <c r="H69" s="38"/>
      <c r="I69" s="38"/>
    </row>
  </sheetData>
  <mergeCells count="44">
    <mergeCell ref="L24:O24"/>
    <mergeCell ref="H36:O36"/>
    <mergeCell ref="D37:E38"/>
    <mergeCell ref="D54:E55"/>
    <mergeCell ref="A36:A39"/>
    <mergeCell ref="A23:A26"/>
    <mergeCell ref="L38:M38"/>
    <mergeCell ref="H23:O23"/>
    <mergeCell ref="B23:G23"/>
    <mergeCell ref="B24:C25"/>
    <mergeCell ref="F24:G25"/>
    <mergeCell ref="B36:G36"/>
    <mergeCell ref="D24:E25"/>
    <mergeCell ref="A53:A56"/>
    <mergeCell ref="H53:O53"/>
    <mergeCell ref="B54:C55"/>
    <mergeCell ref="A5:A8"/>
    <mergeCell ref="B6:C7"/>
    <mergeCell ref="F6:G7"/>
    <mergeCell ref="B5:G5"/>
    <mergeCell ref="D6:E7"/>
    <mergeCell ref="N55:O55"/>
    <mergeCell ref="J54:K55"/>
    <mergeCell ref="L54:O54"/>
    <mergeCell ref="H5:O5"/>
    <mergeCell ref="L7:M7"/>
    <mergeCell ref="H6:I7"/>
    <mergeCell ref="N7:O7"/>
    <mergeCell ref="J6:K7"/>
    <mergeCell ref="L6:O6"/>
    <mergeCell ref="N38:O38"/>
    <mergeCell ref="H24:I25"/>
    <mergeCell ref="L25:M25"/>
    <mergeCell ref="N25:O25"/>
    <mergeCell ref="J37:K38"/>
    <mergeCell ref="L37:O37"/>
    <mergeCell ref="J24:K25"/>
    <mergeCell ref="B37:C38"/>
    <mergeCell ref="F37:G38"/>
    <mergeCell ref="H37:I38"/>
    <mergeCell ref="L55:M55"/>
    <mergeCell ref="B53:G53"/>
    <mergeCell ref="F54:G55"/>
    <mergeCell ref="H54:I55"/>
  </mergeCells>
  <printOptions horizontalCentered="1"/>
  <pageMargins left="0" right="0" top="0.59055118110236227" bottom="0.59055118110236227" header="0.51181102362204722" footer="0.51181102362204722"/>
  <pageSetup paperSize="9" scale="90" orientation="portrait" r:id="rId1"/>
  <headerFooter alignWithMargins="0"/>
  <rowBreaks count="2" manualBreakCount="2">
    <brk id="32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6A62-9852-45D7-8C2B-864CE47B7386}">
  <dimension ref="A2:F50"/>
  <sheetViews>
    <sheetView showGridLines="0" workbookViewId="0">
      <selection activeCell="N3" sqref="N3"/>
    </sheetView>
  </sheetViews>
  <sheetFormatPr defaultRowHeight="15" x14ac:dyDescent="0.25"/>
  <cols>
    <col min="1" max="16384" width="9.140625" style="86"/>
  </cols>
  <sheetData>
    <row r="2" spans="1:1" x14ac:dyDescent="0.25">
      <c r="A2" s="87" t="s">
        <v>153</v>
      </c>
    </row>
    <row r="3" spans="1:1" x14ac:dyDescent="0.25">
      <c r="A3" s="87" t="s">
        <v>154</v>
      </c>
    </row>
    <row r="19" spans="1:6" x14ac:dyDescent="0.25">
      <c r="A19" s="86" t="s">
        <v>129</v>
      </c>
      <c r="B19" s="86" t="s">
        <v>130</v>
      </c>
    </row>
    <row r="20" spans="1:6" x14ac:dyDescent="0.25">
      <c r="A20" s="86" t="s">
        <v>131</v>
      </c>
      <c r="B20" s="86" t="s">
        <v>132</v>
      </c>
    </row>
    <row r="21" spans="1:6" x14ac:dyDescent="0.25">
      <c r="A21" s="86" t="s">
        <v>133</v>
      </c>
      <c r="B21" s="86" t="s">
        <v>134</v>
      </c>
    </row>
    <row r="22" spans="1:6" x14ac:dyDescent="0.25">
      <c r="B22" s="86" t="s">
        <v>135</v>
      </c>
    </row>
    <row r="24" spans="1:6" s="85" customFormat="1" ht="45" x14ac:dyDescent="0.25">
      <c r="A24" s="85" t="s">
        <v>88</v>
      </c>
      <c r="B24" s="85" t="s">
        <v>136</v>
      </c>
      <c r="C24" s="85" t="s">
        <v>137</v>
      </c>
      <c r="D24" s="85" t="s">
        <v>138</v>
      </c>
      <c r="E24" s="85" t="s">
        <v>99</v>
      </c>
      <c r="F24" s="85" t="s">
        <v>89</v>
      </c>
    </row>
    <row r="25" spans="1:6" x14ac:dyDescent="0.25">
      <c r="A25" s="86" t="s">
        <v>94</v>
      </c>
      <c r="C25" s="86">
        <v>15</v>
      </c>
      <c r="D25" s="86">
        <v>10</v>
      </c>
      <c r="F25" s="86">
        <f>SUM(B25:E25)</f>
        <v>25</v>
      </c>
    </row>
    <row r="26" spans="1:6" x14ac:dyDescent="0.25">
      <c r="A26" s="86" t="s">
        <v>95</v>
      </c>
      <c r="B26" s="86">
        <v>8</v>
      </c>
      <c r="C26" s="86">
        <v>13</v>
      </c>
      <c r="D26" s="86">
        <v>15</v>
      </c>
      <c r="E26" s="86">
        <v>2</v>
      </c>
      <c r="F26" s="86">
        <f t="shared" ref="F26:F33" si="0">SUM(B26:E26)</f>
        <v>38</v>
      </c>
    </row>
    <row r="27" spans="1:6" x14ac:dyDescent="0.25">
      <c r="A27" s="86" t="s">
        <v>97</v>
      </c>
      <c r="B27" s="86">
        <v>14</v>
      </c>
      <c r="C27" s="86">
        <v>38</v>
      </c>
      <c r="D27" s="86">
        <v>9</v>
      </c>
      <c r="F27" s="86">
        <f t="shared" si="0"/>
        <v>61</v>
      </c>
    </row>
    <row r="28" spans="1:6" x14ac:dyDescent="0.25">
      <c r="A28" s="86" t="s">
        <v>93</v>
      </c>
      <c r="C28" s="86">
        <v>21</v>
      </c>
      <c r="D28" s="86">
        <v>21</v>
      </c>
      <c r="E28" s="86">
        <v>1</v>
      </c>
      <c r="F28" s="86">
        <f t="shared" si="0"/>
        <v>43</v>
      </c>
    </row>
    <row r="29" spans="1:6" x14ac:dyDescent="0.25">
      <c r="A29" s="86" t="s">
        <v>90</v>
      </c>
      <c r="B29" s="86">
        <v>8</v>
      </c>
      <c r="C29" s="86">
        <v>27</v>
      </c>
      <c r="D29" s="86">
        <v>14</v>
      </c>
      <c r="F29" s="86">
        <f t="shared" si="0"/>
        <v>49</v>
      </c>
    </row>
    <row r="30" spans="1:6" x14ac:dyDescent="0.25">
      <c r="A30" s="86" t="s">
        <v>92</v>
      </c>
      <c r="B30" s="86">
        <v>7</v>
      </c>
      <c r="C30" s="86">
        <v>21</v>
      </c>
      <c r="D30" s="86">
        <v>1</v>
      </c>
      <c r="E30" s="86">
        <v>4</v>
      </c>
      <c r="F30" s="86">
        <f t="shared" si="0"/>
        <v>33</v>
      </c>
    </row>
    <row r="31" spans="1:6" x14ac:dyDescent="0.25">
      <c r="A31" s="86" t="s">
        <v>96</v>
      </c>
      <c r="B31" s="86">
        <v>2</v>
      </c>
      <c r="C31" s="86">
        <v>26</v>
      </c>
      <c r="D31" s="86">
        <v>6</v>
      </c>
      <c r="E31" s="86">
        <v>3</v>
      </c>
      <c r="F31" s="86">
        <f t="shared" si="0"/>
        <v>37</v>
      </c>
    </row>
    <row r="32" spans="1:6" x14ac:dyDescent="0.25">
      <c r="A32" s="86" t="s">
        <v>91</v>
      </c>
      <c r="B32" s="86">
        <v>7</v>
      </c>
      <c r="C32" s="86">
        <v>33</v>
      </c>
      <c r="D32" s="86">
        <v>6</v>
      </c>
      <c r="E32" s="86">
        <v>1</v>
      </c>
      <c r="F32" s="86">
        <f t="shared" si="0"/>
        <v>47</v>
      </c>
    </row>
    <row r="33" spans="1:6" x14ac:dyDescent="0.25">
      <c r="A33" s="86" t="s">
        <v>98</v>
      </c>
      <c r="B33" s="86">
        <v>3</v>
      </c>
      <c r="C33" s="86">
        <v>5</v>
      </c>
      <c r="D33" s="86">
        <v>4</v>
      </c>
      <c r="F33" s="86">
        <f t="shared" si="0"/>
        <v>12</v>
      </c>
    </row>
    <row r="34" spans="1:6" x14ac:dyDescent="0.25">
      <c r="A34" s="86" t="s">
        <v>89</v>
      </c>
      <c r="B34" s="86">
        <f>SUM(B25:B33)</f>
        <v>49</v>
      </c>
      <c r="C34" s="86">
        <f>SUM(C25:C33)</f>
        <v>199</v>
      </c>
      <c r="D34" s="86">
        <f>SUM(D25:D33)</f>
        <v>86</v>
      </c>
      <c r="E34" s="86">
        <f>SUM(E25:E33)</f>
        <v>11</v>
      </c>
      <c r="F34" s="86">
        <f>SUM(F25:F33)</f>
        <v>345</v>
      </c>
    </row>
    <row r="35" spans="1:6" x14ac:dyDescent="0.25">
      <c r="B35" s="117">
        <f>B34/$F$34*100</f>
        <v>14.202898550724639</v>
      </c>
      <c r="C35" s="117">
        <f>C34/$F$34*100</f>
        <v>57.681159420289852</v>
      </c>
      <c r="D35" s="117">
        <f>D34/$F$34*100</f>
        <v>24.927536231884059</v>
      </c>
      <c r="E35" s="117">
        <f>E34/$F$34*100</f>
        <v>3.1884057971014492</v>
      </c>
    </row>
    <row r="40" spans="1:6" s="85" customFormat="1" ht="75" x14ac:dyDescent="0.25">
      <c r="A40" s="85" t="s">
        <v>80</v>
      </c>
      <c r="B40" s="88" t="s">
        <v>81</v>
      </c>
      <c r="C40" s="85" t="s">
        <v>82</v>
      </c>
      <c r="D40" s="85" t="s">
        <v>83</v>
      </c>
      <c r="E40" s="85" t="s">
        <v>84</v>
      </c>
      <c r="F40" s="119" t="s">
        <v>105</v>
      </c>
    </row>
    <row r="41" spans="1:6" x14ac:dyDescent="0.25">
      <c r="A41" s="86" t="s">
        <v>1</v>
      </c>
      <c r="B41" s="86">
        <v>25</v>
      </c>
      <c r="C41" s="86">
        <v>3</v>
      </c>
      <c r="D41" s="86">
        <v>1</v>
      </c>
      <c r="F41" s="86">
        <f>SUM(C41:E41)</f>
        <v>4</v>
      </c>
    </row>
    <row r="42" spans="1:6" x14ac:dyDescent="0.25">
      <c r="A42" s="86" t="s">
        <v>2</v>
      </c>
      <c r="B42" s="86">
        <v>38</v>
      </c>
      <c r="C42" s="86">
        <v>6</v>
      </c>
      <c r="D42" s="86">
        <v>2</v>
      </c>
      <c r="F42" s="86">
        <f t="shared" ref="F42:F50" si="1">SUM(C42:E42)</f>
        <v>8</v>
      </c>
    </row>
    <row r="43" spans="1:6" x14ac:dyDescent="0.25">
      <c r="A43" s="86" t="s">
        <v>20</v>
      </c>
      <c r="B43" s="86">
        <v>61</v>
      </c>
      <c r="C43" s="86">
        <v>6</v>
      </c>
      <c r="D43" s="86">
        <v>1</v>
      </c>
      <c r="F43" s="86">
        <f t="shared" si="1"/>
        <v>7</v>
      </c>
    </row>
    <row r="44" spans="1:6" x14ac:dyDescent="0.25">
      <c r="A44" s="86" t="s">
        <v>4</v>
      </c>
      <c r="B44" s="86">
        <v>43</v>
      </c>
      <c r="C44" s="86">
        <v>3</v>
      </c>
      <c r="D44" s="86">
        <v>2</v>
      </c>
      <c r="E44" s="86">
        <v>1</v>
      </c>
      <c r="F44" s="86">
        <f t="shared" si="1"/>
        <v>6</v>
      </c>
    </row>
    <row r="45" spans="1:6" x14ac:dyDescent="0.25">
      <c r="A45" s="86" t="s">
        <v>5</v>
      </c>
      <c r="B45" s="86">
        <v>49</v>
      </c>
      <c r="C45" s="86">
        <v>6</v>
      </c>
      <c r="F45" s="86">
        <f t="shared" si="1"/>
        <v>6</v>
      </c>
    </row>
    <row r="46" spans="1:6" x14ac:dyDescent="0.25">
      <c r="A46" s="86" t="s">
        <v>6</v>
      </c>
      <c r="B46" s="86">
        <v>33</v>
      </c>
      <c r="C46" s="86">
        <v>5</v>
      </c>
      <c r="F46" s="86">
        <f t="shared" si="1"/>
        <v>5</v>
      </c>
    </row>
    <row r="47" spans="1:6" x14ac:dyDescent="0.25">
      <c r="A47" s="86" t="s">
        <v>7</v>
      </c>
      <c r="B47" s="86">
        <v>44</v>
      </c>
      <c r="C47" s="86">
        <v>5</v>
      </c>
      <c r="F47" s="86">
        <f t="shared" si="1"/>
        <v>5</v>
      </c>
    </row>
    <row r="48" spans="1:6" x14ac:dyDescent="0.25">
      <c r="A48" s="86" t="s">
        <v>21</v>
      </c>
      <c r="B48" s="86">
        <v>40</v>
      </c>
      <c r="C48" s="86">
        <v>4</v>
      </c>
      <c r="F48" s="86">
        <f t="shared" si="1"/>
        <v>4</v>
      </c>
    </row>
    <row r="49" spans="1:6" x14ac:dyDescent="0.25">
      <c r="A49" s="86" t="s">
        <v>9</v>
      </c>
      <c r="B49" s="86">
        <v>12</v>
      </c>
      <c r="C49" s="86">
        <v>1</v>
      </c>
      <c r="F49" s="86">
        <f t="shared" si="1"/>
        <v>1</v>
      </c>
    </row>
    <row r="50" spans="1:6" x14ac:dyDescent="0.25">
      <c r="A50" s="86" t="s">
        <v>85</v>
      </c>
      <c r="B50" s="86">
        <f>SUM(B41:B49)</f>
        <v>345</v>
      </c>
      <c r="C50" s="86">
        <f>SUM(C41:C49)</f>
        <v>39</v>
      </c>
      <c r="D50" s="86">
        <f>SUM(D41:D49)</f>
        <v>6</v>
      </c>
      <c r="E50" s="86">
        <f>SUM(E41:E49)</f>
        <v>1</v>
      </c>
      <c r="F50" s="86">
        <f t="shared" si="1"/>
        <v>46</v>
      </c>
    </row>
  </sheetData>
  <printOptions horizontalCentered="1"/>
  <pageMargins left="0" right="0" top="0.74803149606299213" bottom="0.74803149606299213" header="0.31496062992125984" footer="0.31496062992125984"/>
  <pageSetup paperSize="9" scale="9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D77CC-1146-4BAB-AB81-829B1570AE19}">
  <dimension ref="A2:S63"/>
  <sheetViews>
    <sheetView topLeftCell="A33" workbookViewId="0">
      <selection activeCell="D40" sqref="D40"/>
    </sheetView>
  </sheetViews>
  <sheetFormatPr defaultRowHeight="15" x14ac:dyDescent="0.25"/>
  <sheetData>
    <row r="2" spans="1:13" s="5" customFormat="1" ht="15.75" x14ac:dyDescent="0.25">
      <c r="A2" s="1" t="s">
        <v>56</v>
      </c>
    </row>
    <row r="3" spans="1:13" s="5" customFormat="1" ht="15.75" x14ac:dyDescent="0.25">
      <c r="A3" s="1" t="s">
        <v>40</v>
      </c>
    </row>
    <row r="4" spans="1:13" s="5" customFormat="1" ht="33.75" customHeight="1" x14ac:dyDescent="0.25">
      <c r="A4" s="156" t="s">
        <v>0</v>
      </c>
      <c r="B4" s="157" t="s">
        <v>39</v>
      </c>
      <c r="C4" s="157"/>
      <c r="D4" s="157"/>
      <c r="E4" s="157" t="s">
        <v>28</v>
      </c>
      <c r="F4" s="157"/>
      <c r="G4" s="157"/>
      <c r="H4" s="157" t="s">
        <v>29</v>
      </c>
      <c r="I4" s="157"/>
      <c r="J4" s="157"/>
    </row>
    <row r="5" spans="1:13" s="5" customFormat="1" ht="48" x14ac:dyDescent="0.25">
      <c r="A5" s="156"/>
      <c r="B5" s="6" t="s">
        <v>26</v>
      </c>
      <c r="C5" s="6" t="s">
        <v>25</v>
      </c>
      <c r="D5" s="6" t="s">
        <v>27</v>
      </c>
      <c r="E5" s="6" t="s">
        <v>26</v>
      </c>
      <c r="F5" s="6" t="s">
        <v>25</v>
      </c>
      <c r="G5" s="6" t="s">
        <v>27</v>
      </c>
      <c r="H5" s="6" t="s">
        <v>26</v>
      </c>
      <c r="I5" s="6" t="s">
        <v>25</v>
      </c>
      <c r="J5" s="6" t="s">
        <v>27</v>
      </c>
    </row>
    <row r="6" spans="1:13" s="8" customFormat="1" ht="12" x14ac:dyDescent="0.25">
      <c r="A6" s="7" t="s">
        <v>13</v>
      </c>
      <c r="B6" s="11">
        <v>34611</v>
      </c>
      <c r="C6" s="11">
        <v>3545</v>
      </c>
      <c r="D6" s="52">
        <f>B6-C6</f>
        <v>31066</v>
      </c>
      <c r="E6" s="11">
        <v>117023</v>
      </c>
      <c r="F6" s="11">
        <v>17634</v>
      </c>
      <c r="G6" s="52">
        <f>E6-F6</f>
        <v>99389</v>
      </c>
      <c r="H6" s="22">
        <f t="shared" ref="H6:I10" si="0">SUM(B6,E6)</f>
        <v>151634</v>
      </c>
      <c r="I6" s="22">
        <f t="shared" si="0"/>
        <v>21179</v>
      </c>
      <c r="J6" s="52">
        <f>H6-I6</f>
        <v>130455</v>
      </c>
      <c r="M6" s="17"/>
    </row>
    <row r="7" spans="1:13" s="8" customFormat="1" ht="12" x14ac:dyDescent="0.25">
      <c r="A7" s="7" t="s">
        <v>14</v>
      </c>
      <c r="B7" s="11">
        <v>33067</v>
      </c>
      <c r="C7" s="11">
        <v>3388</v>
      </c>
      <c r="D7" s="52">
        <f>B7-C7</f>
        <v>29679</v>
      </c>
      <c r="E7" s="11">
        <v>117562</v>
      </c>
      <c r="F7" s="11">
        <v>18865</v>
      </c>
      <c r="G7" s="52">
        <f>E7-F7</f>
        <v>98697</v>
      </c>
      <c r="H7" s="22">
        <f t="shared" si="0"/>
        <v>150629</v>
      </c>
      <c r="I7" s="22">
        <f t="shared" si="0"/>
        <v>22253</v>
      </c>
      <c r="J7" s="52">
        <f>H7-I7</f>
        <v>128376</v>
      </c>
      <c r="K7" s="36"/>
      <c r="L7" s="36"/>
      <c r="M7" s="17"/>
    </row>
    <row r="8" spans="1:13" s="8" customFormat="1" ht="12" x14ac:dyDescent="0.25">
      <c r="A8" s="7" t="s">
        <v>15</v>
      </c>
      <c r="B8" s="11">
        <v>32143</v>
      </c>
      <c r="C8" s="11">
        <v>3546</v>
      </c>
      <c r="D8" s="52">
        <f>B8-C8</f>
        <v>28597</v>
      </c>
      <c r="E8" s="11">
        <v>115701</v>
      </c>
      <c r="F8" s="11">
        <v>19377</v>
      </c>
      <c r="G8" s="52">
        <f>E8-F8</f>
        <v>96324</v>
      </c>
      <c r="H8" s="22">
        <f t="shared" si="0"/>
        <v>147844</v>
      </c>
      <c r="I8" s="22">
        <f t="shared" si="0"/>
        <v>22923</v>
      </c>
      <c r="J8" s="52">
        <f>H8-I8</f>
        <v>124921</v>
      </c>
      <c r="K8" s="36"/>
      <c r="L8" s="36"/>
      <c r="M8" s="17"/>
    </row>
    <row r="9" spans="1:13" s="8" customFormat="1" ht="12" x14ac:dyDescent="0.25">
      <c r="A9" s="7" t="s">
        <v>16</v>
      </c>
      <c r="B9" s="11">
        <v>31643</v>
      </c>
      <c r="C9" s="11">
        <v>3506</v>
      </c>
      <c r="D9" s="52">
        <f>B9-C9</f>
        <v>28137</v>
      </c>
      <c r="E9" s="11">
        <v>113235</v>
      </c>
      <c r="F9" s="11">
        <v>19360</v>
      </c>
      <c r="G9" s="52">
        <f>E9-F9</f>
        <v>93875</v>
      </c>
      <c r="H9" s="22">
        <f t="shared" si="0"/>
        <v>144878</v>
      </c>
      <c r="I9" s="22">
        <f t="shared" si="0"/>
        <v>22866</v>
      </c>
      <c r="J9" s="52">
        <f>H9-I9</f>
        <v>122012</v>
      </c>
      <c r="K9" s="36"/>
      <c r="L9" s="36"/>
      <c r="M9" s="17"/>
    </row>
    <row r="10" spans="1:13" s="8" customFormat="1" ht="12" x14ac:dyDescent="0.25">
      <c r="A10" s="7" t="s">
        <v>17</v>
      </c>
      <c r="B10" s="11">
        <v>32018</v>
      </c>
      <c r="C10" s="11">
        <v>3521</v>
      </c>
      <c r="D10" s="52">
        <f>B10-C10</f>
        <v>28497</v>
      </c>
      <c r="E10" s="11">
        <v>110457</v>
      </c>
      <c r="F10" s="11">
        <v>19352</v>
      </c>
      <c r="G10" s="52">
        <f>E10-F10</f>
        <v>91105</v>
      </c>
      <c r="H10" s="22">
        <f t="shared" si="0"/>
        <v>142475</v>
      </c>
      <c r="I10" s="22">
        <f t="shared" si="0"/>
        <v>22873</v>
      </c>
      <c r="J10" s="52">
        <f>H10-I10</f>
        <v>119602</v>
      </c>
      <c r="K10" s="36"/>
      <c r="L10" s="36"/>
      <c r="M10" s="17"/>
    </row>
    <row r="13" spans="1:13" s="5" customFormat="1" ht="15.75" x14ac:dyDescent="0.25">
      <c r="A13" s="1" t="s">
        <v>56</v>
      </c>
    </row>
    <row r="14" spans="1:13" s="5" customFormat="1" ht="15.75" x14ac:dyDescent="0.25">
      <c r="A14" s="1" t="s">
        <v>57</v>
      </c>
    </row>
    <row r="15" spans="1:13" s="5" customFormat="1" ht="33.75" customHeight="1" x14ac:dyDescent="0.25">
      <c r="A15" s="156" t="s">
        <v>0</v>
      </c>
      <c r="B15" s="157" t="s">
        <v>39</v>
      </c>
      <c r="C15" s="157"/>
      <c r="D15" s="157"/>
      <c r="E15" s="157" t="s">
        <v>28</v>
      </c>
      <c r="F15" s="157"/>
      <c r="G15" s="157"/>
      <c r="H15" s="157" t="s">
        <v>29</v>
      </c>
      <c r="I15" s="157"/>
      <c r="J15" s="157"/>
    </row>
    <row r="16" spans="1:13" s="5" customFormat="1" ht="48" x14ac:dyDescent="0.25">
      <c r="A16" s="156"/>
      <c r="B16" s="6" t="s">
        <v>26</v>
      </c>
      <c r="C16" s="6" t="s">
        <v>25</v>
      </c>
      <c r="D16" s="6" t="s">
        <v>27</v>
      </c>
      <c r="E16" s="6" t="s">
        <v>26</v>
      </c>
      <c r="F16" s="6" t="s">
        <v>25</v>
      </c>
      <c r="G16" s="6" t="s">
        <v>27</v>
      </c>
      <c r="H16" s="6" t="s">
        <v>26</v>
      </c>
      <c r="I16" s="6" t="s">
        <v>25</v>
      </c>
      <c r="J16" s="6" t="s">
        <v>58</v>
      </c>
    </row>
    <row r="17" spans="1:13" s="8" customFormat="1" ht="12" x14ac:dyDescent="0.25">
      <c r="A17" s="7" t="s">
        <v>13</v>
      </c>
      <c r="B17" s="11">
        <f>B6/$B$6*100</f>
        <v>100</v>
      </c>
      <c r="C17" s="11">
        <f>C6/$C$6*100</f>
        <v>100</v>
      </c>
      <c r="D17" s="11">
        <f>D6/$D$6*100</f>
        <v>100</v>
      </c>
      <c r="E17" s="11">
        <f>E6/$E$6*100</f>
        <v>100</v>
      </c>
      <c r="F17" s="11">
        <f>F6/$F$6*100</f>
        <v>100</v>
      </c>
      <c r="G17" s="11">
        <f>G6/$G$6*100</f>
        <v>100</v>
      </c>
      <c r="H17" s="11">
        <f>H6/$H$6*100</f>
        <v>100</v>
      </c>
      <c r="I17" s="11">
        <f>I6/$I$6*100</f>
        <v>100</v>
      </c>
      <c r="J17" s="11">
        <f>J6/$J$6*100</f>
        <v>100</v>
      </c>
      <c r="M17" s="17"/>
    </row>
    <row r="18" spans="1:13" s="8" customFormat="1" ht="12" x14ac:dyDescent="0.25">
      <c r="A18" s="7" t="s">
        <v>14</v>
      </c>
      <c r="B18" s="11">
        <f>B7/$B$6*100</f>
        <v>95.538990494351509</v>
      </c>
      <c r="C18" s="11">
        <f>C7/$C$6*100</f>
        <v>95.571227080394934</v>
      </c>
      <c r="D18" s="11">
        <f>D7/$D$6*100</f>
        <v>95.535311916564737</v>
      </c>
      <c r="E18" s="11">
        <f>E7/$E$6*100</f>
        <v>100.46059321671808</v>
      </c>
      <c r="F18" s="11">
        <f>F7/$F$6*100</f>
        <v>106.98083248270387</v>
      </c>
      <c r="G18" s="11">
        <f>G7/$G$6*100</f>
        <v>99.303745887371846</v>
      </c>
      <c r="H18" s="11">
        <f>H7/$H$6*100</f>
        <v>99.33721988472243</v>
      </c>
      <c r="I18" s="11">
        <f>I7/$I$6*100</f>
        <v>105.07106095660797</v>
      </c>
      <c r="J18" s="11">
        <f>J7/$J$6*100</f>
        <v>98.406347016212493</v>
      </c>
      <c r="K18" s="36"/>
      <c r="L18" s="36"/>
      <c r="M18" s="17"/>
    </row>
    <row r="19" spans="1:13" s="8" customFormat="1" ht="12" x14ac:dyDescent="0.25">
      <c r="A19" s="7" t="s">
        <v>15</v>
      </c>
      <c r="B19" s="11">
        <f>B8/$B$6*100</f>
        <v>92.869319002629226</v>
      </c>
      <c r="C19" s="11">
        <f>C8/$C$6*100</f>
        <v>100.02820874471085</v>
      </c>
      <c r="D19" s="11">
        <f>D8/$D$6*100</f>
        <v>92.052404558037722</v>
      </c>
      <c r="E19" s="11">
        <f>E8/$E$6*100</f>
        <v>98.870307546379777</v>
      </c>
      <c r="F19" s="11">
        <f>F8/$F$6*100</f>
        <v>109.88431439265057</v>
      </c>
      <c r="G19" s="11">
        <f>G8/$G$6*100</f>
        <v>96.916157723691754</v>
      </c>
      <c r="H19" s="11">
        <f>H8/$H$6*100</f>
        <v>97.500560560296506</v>
      </c>
      <c r="I19" s="11">
        <f>I8/$I$6*100</f>
        <v>108.23457198167996</v>
      </c>
      <c r="J19" s="11">
        <f>J8/$J$6*100</f>
        <v>95.757924188417462</v>
      </c>
      <c r="K19" s="36"/>
      <c r="L19" s="36"/>
      <c r="M19" s="17"/>
    </row>
    <row r="20" spans="1:13" s="8" customFormat="1" ht="12" x14ac:dyDescent="0.25">
      <c r="A20" s="7" t="s">
        <v>16</v>
      </c>
      <c r="B20" s="11">
        <f>B9/$B$6*100</f>
        <v>91.424691572043571</v>
      </c>
      <c r="C20" s="11">
        <f>C9/$C$6*100</f>
        <v>98.899858956276447</v>
      </c>
      <c r="D20" s="11">
        <f>D9/$D$6*100</f>
        <v>90.571686087684284</v>
      </c>
      <c r="E20" s="11">
        <f>E9/$E$6*100</f>
        <v>96.763029489929338</v>
      </c>
      <c r="F20" s="11">
        <f>F9/$F$6*100</f>
        <v>109.78790971985937</v>
      </c>
      <c r="G20" s="11">
        <f>G9/$G$6*100</f>
        <v>94.452102345329962</v>
      </c>
      <c r="H20" s="11">
        <f>H9/$H$6*100</f>
        <v>95.544534866850441</v>
      </c>
      <c r="I20" s="11">
        <f>I9/$I$6*100</f>
        <v>107.96543746163654</v>
      </c>
      <c r="J20" s="11">
        <f>J9/$J$6*100</f>
        <v>93.528036487677753</v>
      </c>
      <c r="K20" s="36"/>
      <c r="L20" s="36"/>
      <c r="M20" s="17"/>
    </row>
    <row r="21" spans="1:13" s="8" customFormat="1" ht="12" x14ac:dyDescent="0.25">
      <c r="A21" s="7" t="s">
        <v>17</v>
      </c>
      <c r="B21" s="11">
        <f>B10/$B$6*100</f>
        <v>92.508162144982805</v>
      </c>
      <c r="C21" s="11">
        <f>C10/$C$6*100</f>
        <v>99.322990126939345</v>
      </c>
      <c r="D21" s="11">
        <f>D10/$D$6*100</f>
        <v>91.730509238395669</v>
      </c>
      <c r="E21" s="11">
        <f>E10/$E$6*100</f>
        <v>94.389137178161548</v>
      </c>
      <c r="F21" s="11">
        <f>F10/$F$6*100</f>
        <v>109.74254281501645</v>
      </c>
      <c r="G21" s="11">
        <f>G10/$G$6*100</f>
        <v>91.665073599694139</v>
      </c>
      <c r="H21" s="11">
        <f>H10/$H$6*100</f>
        <v>93.959797934500173</v>
      </c>
      <c r="I21" s="11">
        <f>I10/$I$6*100</f>
        <v>107.99848906936116</v>
      </c>
      <c r="J21" s="11">
        <f>J10/$J$6*100</f>
        <v>91.680656164961093</v>
      </c>
      <c r="K21" s="36"/>
      <c r="L21" s="36"/>
      <c r="M21" s="17"/>
    </row>
    <row r="26" spans="1:13" ht="76.5" x14ac:dyDescent="0.25">
      <c r="A26" s="54" t="s">
        <v>0</v>
      </c>
      <c r="B26" s="55" t="s">
        <v>62</v>
      </c>
      <c r="C26" s="55" t="s">
        <v>63</v>
      </c>
      <c r="D26" s="55" t="s">
        <v>64</v>
      </c>
      <c r="E26" s="55" t="s">
        <v>65</v>
      </c>
    </row>
    <row r="27" spans="1:13" x14ac:dyDescent="0.25">
      <c r="A27" t="s">
        <v>1</v>
      </c>
      <c r="B27" s="53">
        <f>'tav. 2.3-2.5'!M7</f>
        <v>23.328470702650133</v>
      </c>
      <c r="C27" s="53">
        <f>'Nati Pop 0-5 serie storica'!K125</f>
        <v>27.636157068806362</v>
      </c>
      <c r="D27" s="53">
        <v>16.054044569222668</v>
      </c>
      <c r="E27" s="53">
        <v>21.306697565808093</v>
      </c>
    </row>
    <row r="28" spans="1:13" x14ac:dyDescent="0.25">
      <c r="A28" t="s">
        <v>2</v>
      </c>
      <c r="B28" s="53">
        <f>'tav. 2.3-2.5'!M8</f>
        <v>18.378534333525678</v>
      </c>
      <c r="C28" s="53">
        <f>'Nati Pop 0-5 serie storica'!K126</f>
        <v>24.355992073748599</v>
      </c>
      <c r="D28" s="53">
        <v>16.054044569222668</v>
      </c>
      <c r="E28" s="53">
        <v>21.306697565808093</v>
      </c>
    </row>
    <row r="29" spans="1:13" x14ac:dyDescent="0.25">
      <c r="A29" t="s">
        <v>20</v>
      </c>
      <c r="B29" s="53">
        <f>'tav. 2.3-2.5'!M9</f>
        <v>14.09934497816594</v>
      </c>
      <c r="C29" s="53">
        <f>'Nati Pop 0-5 serie storica'!K127</f>
        <v>19.759737652255389</v>
      </c>
      <c r="D29" s="53">
        <v>16.054044569222668</v>
      </c>
      <c r="E29" s="53">
        <v>21.306697565808093</v>
      </c>
    </row>
    <row r="30" spans="1:13" x14ac:dyDescent="0.25">
      <c r="A30" t="s">
        <v>4</v>
      </c>
      <c r="B30" s="53">
        <f>'tav. 2.3-2.5'!M10</f>
        <v>17.968389720370602</v>
      </c>
      <c r="C30" s="53">
        <f>'Nati Pop 0-5 serie storica'!K128</f>
        <v>24.281688657133074</v>
      </c>
      <c r="D30" s="53">
        <v>16.054044569222668</v>
      </c>
      <c r="E30" s="53">
        <v>21.306697565808093</v>
      </c>
    </row>
    <row r="31" spans="1:13" x14ac:dyDescent="0.25">
      <c r="A31" t="s">
        <v>5</v>
      </c>
      <c r="B31" s="53">
        <f>'tav. 2.3-2.5'!M11</f>
        <v>16.290934978642621</v>
      </c>
      <c r="C31" s="53">
        <f>'Nati Pop 0-5 serie storica'!K129</f>
        <v>20.546325311890261</v>
      </c>
      <c r="D31" s="53">
        <v>16.054044569222668</v>
      </c>
      <c r="E31" s="53">
        <v>21.306697565808093</v>
      </c>
    </row>
    <row r="32" spans="1:13" x14ac:dyDescent="0.25">
      <c r="A32" t="s">
        <v>6</v>
      </c>
      <c r="B32" s="53">
        <f>'tav. 2.3-2.5'!M12</f>
        <v>12.883968305655053</v>
      </c>
      <c r="C32" s="53">
        <f>'Nati Pop 0-5 serie storica'!K130</f>
        <v>18.519301211608905</v>
      </c>
      <c r="D32" s="53">
        <v>16.054044569222668</v>
      </c>
      <c r="E32" s="53">
        <v>21.306697565808093</v>
      </c>
    </row>
    <row r="33" spans="1:19" x14ac:dyDescent="0.25">
      <c r="A33" t="s">
        <v>7</v>
      </c>
      <c r="B33" s="53">
        <f>'tav. 2.3-2.5'!M13</f>
        <v>15.999672640968981</v>
      </c>
      <c r="C33" s="53">
        <f>'Nati Pop 0-5 serie storica'!K131</f>
        <v>21.649209063702436</v>
      </c>
      <c r="D33" s="53">
        <v>16.054044569222668</v>
      </c>
      <c r="E33" s="53">
        <v>21.306697565808093</v>
      </c>
    </row>
    <row r="34" spans="1:19" x14ac:dyDescent="0.25">
      <c r="A34" t="s">
        <v>8</v>
      </c>
      <c r="B34" s="53">
        <f>'tav. 2.3-2.5'!M14</f>
        <v>13.547519189681095</v>
      </c>
      <c r="C34" s="53">
        <f>'Nati Pop 0-5 serie storica'!K132</f>
        <v>18.333499352525152</v>
      </c>
      <c r="D34" s="53">
        <v>16.054044569222668</v>
      </c>
      <c r="E34" s="53">
        <v>21.306697565808093</v>
      </c>
    </row>
    <row r="35" spans="1:19" x14ac:dyDescent="0.25">
      <c r="A35" t="s">
        <v>9</v>
      </c>
      <c r="B35" s="53">
        <f>'tav. 2.3-2.5'!M15</f>
        <v>11.428571428571429</v>
      </c>
      <c r="C35" s="53">
        <f>'Nati Pop 0-5 serie storica'!K133</f>
        <v>15.781839280533797</v>
      </c>
      <c r="D35" s="53">
        <v>16.054044569222668</v>
      </c>
      <c r="E35" s="53">
        <v>21.306697565808093</v>
      </c>
    </row>
    <row r="36" spans="1:19" x14ac:dyDescent="0.25">
      <c r="A36" t="s">
        <v>10</v>
      </c>
      <c r="B36" s="53">
        <f>'tav. 2.3-2.5'!M16</f>
        <v>16.053722922762773</v>
      </c>
      <c r="C36" s="53">
        <f>'Nati Pop 0-5 serie storica'!K134</f>
        <v>21.306697565808093</v>
      </c>
    </row>
    <row r="38" spans="1:19" x14ac:dyDescent="0.25">
      <c r="H38" s="25" t="s">
        <v>16</v>
      </c>
    </row>
    <row r="39" spans="1:19" ht="76.5" x14ac:dyDescent="0.25">
      <c r="A39" s="54" t="s">
        <v>0</v>
      </c>
      <c r="B39" s="55" t="s">
        <v>110</v>
      </c>
      <c r="C39" s="55" t="s">
        <v>111</v>
      </c>
      <c r="D39" s="55" t="s">
        <v>64</v>
      </c>
      <c r="E39" s="55" t="s">
        <v>112</v>
      </c>
      <c r="H39" s="129" t="s">
        <v>110</v>
      </c>
      <c r="I39" s="129" t="s">
        <v>111</v>
      </c>
      <c r="J39" s="129" t="s">
        <v>64</v>
      </c>
      <c r="K39" s="129" t="s">
        <v>112</v>
      </c>
      <c r="N39" s="133" t="s">
        <v>110</v>
      </c>
      <c r="O39" s="133" t="s">
        <v>111</v>
      </c>
      <c r="P39" s="133" t="s">
        <v>64</v>
      </c>
      <c r="Q39" s="133" t="s">
        <v>112</v>
      </c>
    </row>
    <row r="40" spans="1:19" x14ac:dyDescent="0.25">
      <c r="A40" t="s">
        <v>1</v>
      </c>
      <c r="B40" s="53">
        <f>'tav. 2.3-2.5'!E7</f>
        <v>15.5049786628734</v>
      </c>
      <c r="C40" s="53">
        <f>'Nati Pop 0-5 serie storica'!K183</f>
        <v>28.684326064686083</v>
      </c>
      <c r="D40" s="53">
        <v>10.987673584022469</v>
      </c>
      <c r="E40" s="53">
        <v>22.651456788290002</v>
      </c>
      <c r="F40" s="122">
        <f>B40-D40</f>
        <v>4.5173050788509315</v>
      </c>
      <c r="G40" s="122">
        <f>C40-E40</f>
        <v>6.0328692763960809</v>
      </c>
      <c r="H40" s="130">
        <v>16.429107276819206</v>
      </c>
      <c r="I40" s="130">
        <v>29.620108540417021</v>
      </c>
      <c r="J40" s="130">
        <v>11.07985968460639</v>
      </c>
      <c r="K40" s="130">
        <v>23.200115553709903</v>
      </c>
      <c r="L40" s="131">
        <f>H40-J40</f>
        <v>5.3492475922128158</v>
      </c>
      <c r="M40" s="131">
        <f>I40-K40</f>
        <v>6.4199929867071184</v>
      </c>
      <c r="N40" s="53">
        <v>17.361111111111111</v>
      </c>
      <c r="O40" s="53">
        <v>30.516563728242563</v>
      </c>
      <c r="P40" s="130">
        <v>11.031950969106804</v>
      </c>
      <c r="Q40" s="130">
        <v>23.630265934624038</v>
      </c>
      <c r="R40" s="122">
        <f>N40-P40</f>
        <v>6.3291601420043069</v>
      </c>
      <c r="S40" s="122">
        <f>O40-Q40</f>
        <v>6.8862977936185246</v>
      </c>
    </row>
    <row r="41" spans="1:19" x14ac:dyDescent="0.25">
      <c r="A41" t="s">
        <v>2</v>
      </c>
      <c r="B41" s="53">
        <f>'tav. 2.3-2.5'!E8</f>
        <v>17.078916372202592</v>
      </c>
      <c r="C41" s="53">
        <f>'Nati Pop 0-5 serie storica'!K184</f>
        <v>25.876416430594901</v>
      </c>
      <c r="D41" s="53">
        <v>10.987673584022469</v>
      </c>
      <c r="E41" s="53">
        <v>22.651456788290002</v>
      </c>
      <c r="F41" s="122">
        <f t="shared" ref="F41:F48" si="1">B41-D41</f>
        <v>6.0912427881801232</v>
      </c>
      <c r="G41" s="122">
        <f t="shared" ref="G41:G48" si="2">C41-E41</f>
        <v>3.2249596423048992</v>
      </c>
      <c r="H41" s="130">
        <v>18.3124426780801</v>
      </c>
      <c r="I41" s="130">
        <v>26.272592333886319</v>
      </c>
      <c r="J41" s="130">
        <v>11.07985968460639</v>
      </c>
      <c r="K41" s="130">
        <v>23.200115553709903</v>
      </c>
      <c r="L41" s="131">
        <f t="shared" ref="L41:L48" si="3">H41-J41</f>
        <v>7.2325829934737094</v>
      </c>
      <c r="M41" s="131">
        <f t="shared" ref="M41:M48" si="4">I41-K41</f>
        <v>3.0724767801764159</v>
      </c>
      <c r="N41" s="53">
        <v>16.290130796670628</v>
      </c>
      <c r="O41" s="53">
        <v>26.134207348628603</v>
      </c>
      <c r="P41" s="130">
        <v>11.031950969106804</v>
      </c>
      <c r="Q41" s="130">
        <v>23.630265934624038</v>
      </c>
      <c r="R41" s="122">
        <f t="shared" ref="R41:R48" si="5">N41-P41</f>
        <v>5.2581798275638238</v>
      </c>
      <c r="S41" s="122">
        <f t="shared" ref="S41:S48" si="6">O41-Q41</f>
        <v>2.503941414004565</v>
      </c>
    </row>
    <row r="42" spans="1:19" x14ac:dyDescent="0.25">
      <c r="A42" t="s">
        <v>20</v>
      </c>
      <c r="B42" s="53">
        <f>'tav. 2.3-2.5'!E9</f>
        <v>6.9938359412043631</v>
      </c>
      <c r="C42" s="53">
        <f>'Nati Pop 0-5 serie storica'!K185</f>
        <v>21.012747875354108</v>
      </c>
      <c r="D42" s="53">
        <v>10.987673584022469</v>
      </c>
      <c r="E42" s="53">
        <v>22.651456788290002</v>
      </c>
      <c r="F42" s="122">
        <f t="shared" si="1"/>
        <v>-3.9938376428181055</v>
      </c>
      <c r="G42" s="122">
        <f t="shared" si="2"/>
        <v>-1.6387089129358934</v>
      </c>
      <c r="H42" s="130">
        <v>7.6099881093935782</v>
      </c>
      <c r="I42" s="130">
        <v>22.389380530973451</v>
      </c>
      <c r="J42" s="130">
        <v>11.07985968460639</v>
      </c>
      <c r="K42" s="130">
        <v>23.200115553709903</v>
      </c>
      <c r="L42" s="131">
        <f t="shared" si="3"/>
        <v>-3.469871575212812</v>
      </c>
      <c r="M42" s="131">
        <f t="shared" si="4"/>
        <v>-0.81073502273645204</v>
      </c>
      <c r="N42" s="53">
        <v>8.1430924923511405</v>
      </c>
      <c r="O42" s="53">
        <v>23.747205050637906</v>
      </c>
      <c r="P42" s="130">
        <v>11.031950969106804</v>
      </c>
      <c r="Q42" s="130">
        <v>23.630265934624038</v>
      </c>
      <c r="R42" s="122">
        <f t="shared" si="5"/>
        <v>-2.8888584767556633</v>
      </c>
      <c r="S42" s="122">
        <f t="shared" si="6"/>
        <v>0.11693911601386731</v>
      </c>
    </row>
    <row r="43" spans="1:19" x14ac:dyDescent="0.25">
      <c r="A43" s="123" t="s">
        <v>4</v>
      </c>
      <c r="B43" s="124">
        <f>'tav. 2.3-2.5'!E10</f>
        <v>9.0118577075098809</v>
      </c>
      <c r="C43" s="124">
        <f>'Nati Pop 0-5 serie storica'!K186</f>
        <v>25.688329060305428</v>
      </c>
      <c r="D43" s="124">
        <v>10.987673584022469</v>
      </c>
      <c r="E43" s="124">
        <v>22.651456788290002</v>
      </c>
      <c r="F43" s="125">
        <f t="shared" si="1"/>
        <v>-1.9758158765125877</v>
      </c>
      <c r="G43" s="125">
        <f t="shared" si="2"/>
        <v>3.036872272015426</v>
      </c>
      <c r="H43" s="130">
        <v>8.7666865909543734</v>
      </c>
      <c r="I43" s="130">
        <v>26.603247498769889</v>
      </c>
      <c r="J43" s="130">
        <v>11.07985968460639</v>
      </c>
      <c r="K43" s="130">
        <v>23.200115553709903</v>
      </c>
      <c r="L43" s="132">
        <f t="shared" si="3"/>
        <v>-2.3131730936520167</v>
      </c>
      <c r="M43" s="132">
        <f t="shared" si="4"/>
        <v>3.403131945059986</v>
      </c>
      <c r="N43" s="53">
        <v>8.9086000771307372</v>
      </c>
      <c r="O43" s="53">
        <v>26.761006289308177</v>
      </c>
      <c r="P43" s="130">
        <v>11.031950969106804</v>
      </c>
      <c r="Q43" s="130">
        <v>23.630265934624038</v>
      </c>
      <c r="R43" s="134">
        <f t="shared" si="5"/>
        <v>-2.1233508919760666</v>
      </c>
      <c r="S43" s="134">
        <f t="shared" si="6"/>
        <v>3.1307403546841392</v>
      </c>
    </row>
    <row r="44" spans="1:19" x14ac:dyDescent="0.25">
      <c r="A44" s="123" t="s">
        <v>5</v>
      </c>
      <c r="B44" s="124">
        <f>'tav. 2.3-2.5'!E11</f>
        <v>12.683208309290247</v>
      </c>
      <c r="C44" s="124">
        <f>'Nati Pop 0-5 serie storica'!K187</f>
        <v>21.73044789501569</v>
      </c>
      <c r="D44" s="124">
        <v>10.987673584022469</v>
      </c>
      <c r="E44" s="124">
        <v>22.651456788290002</v>
      </c>
      <c r="F44" s="125">
        <f t="shared" si="1"/>
        <v>1.6955347252677786</v>
      </c>
      <c r="G44" s="125">
        <f t="shared" si="2"/>
        <v>-0.9210088932743119</v>
      </c>
      <c r="H44" s="130">
        <v>12.535046728971963</v>
      </c>
      <c r="I44" s="130">
        <v>22.172000000000001</v>
      </c>
      <c r="J44" s="130">
        <v>11.07985968460639</v>
      </c>
      <c r="K44" s="130">
        <v>23.200115553709903</v>
      </c>
      <c r="L44" s="132">
        <f t="shared" si="3"/>
        <v>1.455187044365573</v>
      </c>
      <c r="M44" s="132">
        <f t="shared" si="4"/>
        <v>-1.0281155537099025</v>
      </c>
      <c r="N44" s="53">
        <v>12.82435705224311</v>
      </c>
      <c r="O44" s="53">
        <v>22.175452399685287</v>
      </c>
      <c r="P44" s="130">
        <v>11.031950969106804</v>
      </c>
      <c r="Q44" s="130">
        <v>23.630265934624038</v>
      </c>
      <c r="R44" s="134">
        <f t="shared" si="5"/>
        <v>1.7924060831363064</v>
      </c>
      <c r="S44" s="134">
        <f t="shared" si="6"/>
        <v>-1.4548135349387508</v>
      </c>
    </row>
    <row r="45" spans="1:19" x14ac:dyDescent="0.25">
      <c r="A45" t="s">
        <v>6</v>
      </c>
      <c r="B45" s="53">
        <f>'tav. 2.3-2.5'!E12</f>
        <v>10.652275926794932</v>
      </c>
      <c r="C45" s="53">
        <f>'Nati Pop 0-5 serie storica'!K188</f>
        <v>20.293847566574836</v>
      </c>
      <c r="D45" s="53">
        <v>10.987673584022469</v>
      </c>
      <c r="E45" s="53">
        <v>22.651456788290002</v>
      </c>
      <c r="F45" s="122">
        <f t="shared" si="1"/>
        <v>-0.33539765722753678</v>
      </c>
      <c r="G45" s="122">
        <f t="shared" si="2"/>
        <v>-2.3576092217151654</v>
      </c>
      <c r="H45" s="130">
        <v>11.386593204775023</v>
      </c>
      <c r="I45" s="130">
        <v>19.898477157360407</v>
      </c>
      <c r="J45" s="130">
        <v>11.07985968460639</v>
      </c>
      <c r="K45" s="130">
        <v>23.200115553709903</v>
      </c>
      <c r="L45" s="131">
        <f t="shared" si="3"/>
        <v>0.30673352016863298</v>
      </c>
      <c r="M45" s="131">
        <f t="shared" si="4"/>
        <v>-3.301638396349496</v>
      </c>
      <c r="N45" s="53">
        <v>10.564053537284895</v>
      </c>
      <c r="O45" s="53">
        <v>20.637100096114239</v>
      </c>
      <c r="P45" s="130">
        <v>11.031950969106804</v>
      </c>
      <c r="Q45" s="130">
        <v>23.630265934624038</v>
      </c>
      <c r="R45" s="122">
        <f t="shared" si="5"/>
        <v>-0.46789743182190868</v>
      </c>
      <c r="S45" s="122">
        <f t="shared" si="6"/>
        <v>-2.9931658385097997</v>
      </c>
    </row>
    <row r="46" spans="1:19" x14ac:dyDescent="0.25">
      <c r="A46" s="126" t="s">
        <v>7</v>
      </c>
      <c r="B46" s="127">
        <f>'tav. 2.3-2.5'!E13</f>
        <v>11.271975180972078</v>
      </c>
      <c r="C46" s="127">
        <f>'Nati Pop 0-5 serie storica'!K189</f>
        <v>23.653846153846153</v>
      </c>
      <c r="D46" s="127">
        <v>10.987673584022469</v>
      </c>
      <c r="E46" s="127">
        <v>22.651456788290002</v>
      </c>
      <c r="F46" s="128">
        <f t="shared" si="1"/>
        <v>0.28430159694960899</v>
      </c>
      <c r="G46" s="128">
        <f t="shared" si="2"/>
        <v>1.0023893655561515</v>
      </c>
      <c r="H46" s="130">
        <v>9.469302809573362</v>
      </c>
      <c r="I46" s="130">
        <v>22.866556836902802</v>
      </c>
      <c r="J46" s="130">
        <v>11.07985968460639</v>
      </c>
      <c r="K46" s="130">
        <v>23.200115553709903</v>
      </c>
      <c r="L46" s="131">
        <f t="shared" si="3"/>
        <v>-1.6105568750330281</v>
      </c>
      <c r="M46" s="131">
        <f t="shared" si="4"/>
        <v>-0.33355871680710081</v>
      </c>
      <c r="N46" s="53">
        <v>10.172939979654121</v>
      </c>
      <c r="O46" s="53">
        <v>23.1591075730596</v>
      </c>
      <c r="P46" s="130">
        <v>11.031950969106804</v>
      </c>
      <c r="Q46" s="130">
        <v>23.630265934624038</v>
      </c>
      <c r="R46" s="122">
        <f t="shared" si="5"/>
        <v>-0.85901098945268295</v>
      </c>
      <c r="S46" s="122">
        <f t="shared" si="6"/>
        <v>-0.47115836156443791</v>
      </c>
    </row>
    <row r="47" spans="1:19" x14ac:dyDescent="0.25">
      <c r="A47" s="126" t="s">
        <v>8</v>
      </c>
      <c r="B47" s="127">
        <f>'tav. 2.3-2.5'!E14</f>
        <v>8.0840743734842366</v>
      </c>
      <c r="C47" s="127">
        <f>'Nati Pop 0-5 serie storica'!K190</f>
        <v>19.423850879051049</v>
      </c>
      <c r="D47" s="127">
        <v>10.987673584022469</v>
      </c>
      <c r="E47" s="127">
        <v>22.651456788290002</v>
      </c>
      <c r="F47" s="128">
        <f t="shared" si="1"/>
        <v>-2.903599210538232</v>
      </c>
      <c r="G47" s="128">
        <f t="shared" si="2"/>
        <v>-3.2276059092389531</v>
      </c>
      <c r="H47" s="130">
        <v>8.5045193097781429</v>
      </c>
      <c r="I47" s="130">
        <v>20.248017889815003</v>
      </c>
      <c r="J47" s="130">
        <v>11.07985968460639</v>
      </c>
      <c r="K47" s="130">
        <v>23.200115553709903</v>
      </c>
      <c r="L47" s="131">
        <f t="shared" si="3"/>
        <v>-2.5753403748282473</v>
      </c>
      <c r="M47" s="131">
        <f t="shared" si="4"/>
        <v>-2.9520976638949001</v>
      </c>
      <c r="N47" s="53">
        <v>8.2127493156042224</v>
      </c>
      <c r="O47" s="53">
        <v>21.367855398143625</v>
      </c>
      <c r="P47" s="130">
        <v>11.031950969106804</v>
      </c>
      <c r="Q47" s="130">
        <v>23.630265934624038</v>
      </c>
      <c r="R47" s="122">
        <f t="shared" si="5"/>
        <v>-2.8192016535025815</v>
      </c>
      <c r="S47" s="122">
        <f t="shared" si="6"/>
        <v>-2.262410536480413</v>
      </c>
    </row>
    <row r="48" spans="1:19" x14ac:dyDescent="0.25">
      <c r="A48" t="s">
        <v>9</v>
      </c>
      <c r="B48" s="53">
        <f>'tav. 2.3-2.5'!E15</f>
        <v>6.6332218506131548</v>
      </c>
      <c r="C48" s="53">
        <f>'Nati Pop 0-5 serie storica'!K191</f>
        <v>16.623947272061514</v>
      </c>
      <c r="D48" s="53">
        <v>10.987673584022469</v>
      </c>
      <c r="E48" s="53">
        <v>22.651456788290002</v>
      </c>
      <c r="F48" s="122">
        <f t="shared" si="1"/>
        <v>-4.3544517334093138</v>
      </c>
      <c r="G48" s="122">
        <f t="shared" si="2"/>
        <v>-6.0275095162284877</v>
      </c>
      <c r="H48" s="130">
        <v>7.2159090909090908</v>
      </c>
      <c r="I48" s="130">
        <v>17.323761327527361</v>
      </c>
      <c r="J48" s="130">
        <v>11.07985968460639</v>
      </c>
      <c r="K48" s="130">
        <v>23.200115553709903</v>
      </c>
      <c r="L48" s="131">
        <f t="shared" si="3"/>
        <v>-3.8639505936972993</v>
      </c>
      <c r="M48" s="131">
        <f t="shared" si="4"/>
        <v>-5.8763542261825421</v>
      </c>
      <c r="N48" s="53">
        <v>6.8577852726250708</v>
      </c>
      <c r="O48" s="53">
        <v>17.52754820936639</v>
      </c>
      <c r="P48" s="130">
        <v>11.031950969106804</v>
      </c>
      <c r="Q48" s="130">
        <v>23.630265934624038</v>
      </c>
      <c r="R48" s="122">
        <f t="shared" si="5"/>
        <v>-4.1741656964817331</v>
      </c>
      <c r="S48" s="122">
        <f t="shared" si="6"/>
        <v>-6.1027177252576479</v>
      </c>
    </row>
    <row r="49" spans="1:7" x14ac:dyDescent="0.25">
      <c r="A49" t="s">
        <v>10</v>
      </c>
      <c r="B49" s="53">
        <f>'tav. 2.3-2.5'!E16</f>
        <v>10.987673584022469</v>
      </c>
      <c r="C49" s="53">
        <f>'Nati Pop 0-5 serie storica'!K192</f>
        <v>22.651456788290002</v>
      </c>
    </row>
    <row r="53" spans="1:7" ht="76.5" x14ac:dyDescent="0.25">
      <c r="A53" s="54" t="s">
        <v>0</v>
      </c>
      <c r="B53" s="55" t="s">
        <v>113</v>
      </c>
      <c r="C53" s="55" t="s">
        <v>114</v>
      </c>
      <c r="D53" s="55" t="s">
        <v>64</v>
      </c>
      <c r="E53" s="55" t="s">
        <v>115</v>
      </c>
    </row>
    <row r="54" spans="1:7" x14ac:dyDescent="0.25">
      <c r="A54" t="s">
        <v>1</v>
      </c>
      <c r="B54" s="53">
        <f>'tav. 2.3-2.5'!I7</f>
        <v>24.941348973607038</v>
      </c>
      <c r="C54" s="53">
        <f>'Nati Pop 0-5 serie storica'!K242</f>
        <v>26.648275862068964</v>
      </c>
      <c r="D54" s="53">
        <v>17.523356025492468</v>
      </c>
      <c r="E54" s="53">
        <v>20.082787750791976</v>
      </c>
      <c r="F54" s="122">
        <f>B54-D54</f>
        <v>7.4179929481145699</v>
      </c>
      <c r="G54" s="122">
        <f>C54-E54</f>
        <v>6.5654881112769878</v>
      </c>
    </row>
    <row r="55" spans="1:7" x14ac:dyDescent="0.25">
      <c r="A55" t="s">
        <v>2</v>
      </c>
      <c r="B55" s="53">
        <f>'tav. 2.3-2.5'!I8</f>
        <v>18.800152846771113</v>
      </c>
      <c r="C55" s="53">
        <f>'Nati Pop 0-5 serie storica'!K243</f>
        <v>22.914918610505119</v>
      </c>
      <c r="D55" s="53">
        <v>17.523356025492468</v>
      </c>
      <c r="E55" s="53">
        <v>20.082787750791976</v>
      </c>
      <c r="F55" s="122">
        <f t="shared" ref="F55:F62" si="7">B55-D55</f>
        <v>1.2767968212786442</v>
      </c>
      <c r="G55" s="122">
        <f t="shared" ref="G55:G62" si="8">C55-E55</f>
        <v>2.8321308597131427</v>
      </c>
    </row>
    <row r="56" spans="1:7" x14ac:dyDescent="0.25">
      <c r="A56" t="s">
        <v>20</v>
      </c>
      <c r="B56" s="53">
        <f>'tav. 2.3-2.5'!I9</f>
        <v>16.22464898595944</v>
      </c>
      <c r="C56" s="53">
        <f>'Nati Pop 0-5 serie storica'!K244</f>
        <v>18.637401674701852</v>
      </c>
      <c r="D56" s="53">
        <v>17.523356025492468</v>
      </c>
      <c r="E56" s="53">
        <v>20.082787750791976</v>
      </c>
      <c r="F56" s="122">
        <f t="shared" si="7"/>
        <v>-1.2987070395330278</v>
      </c>
      <c r="G56" s="122">
        <f t="shared" si="8"/>
        <v>-1.4453860760901236</v>
      </c>
    </row>
    <row r="57" spans="1:7" x14ac:dyDescent="0.25">
      <c r="A57" t="s">
        <v>4</v>
      </c>
      <c r="B57" s="53">
        <f>'tav. 2.3-2.5'!I10</f>
        <v>20.379928696855213</v>
      </c>
      <c r="C57" s="53">
        <f>'Nati Pop 0-5 serie storica'!K245</f>
        <v>23.021618652953219</v>
      </c>
      <c r="D57" s="53">
        <v>17.523356025492468</v>
      </c>
      <c r="E57" s="53">
        <v>20.082787750791976</v>
      </c>
      <c r="F57" s="122">
        <f t="shared" si="7"/>
        <v>2.8565726713627448</v>
      </c>
      <c r="G57" s="122">
        <f t="shared" si="8"/>
        <v>2.9388309021612429</v>
      </c>
    </row>
    <row r="58" spans="1:7" x14ac:dyDescent="0.25">
      <c r="A58" t="s">
        <v>5</v>
      </c>
      <c r="B58" s="53">
        <f>'tav. 2.3-2.5'!I11</f>
        <v>17.539026629935719</v>
      </c>
      <c r="C58" s="53">
        <f>'Nati Pop 0-5 serie storica'!K246</f>
        <v>19.43744752308984</v>
      </c>
      <c r="D58" s="53">
        <v>17.523356025492468</v>
      </c>
      <c r="E58" s="53">
        <v>20.082787750791976</v>
      </c>
      <c r="F58" s="122">
        <f t="shared" si="7"/>
        <v>1.5670604443251079E-2</v>
      </c>
      <c r="G58" s="122">
        <f t="shared" si="8"/>
        <v>-0.64534022770213539</v>
      </c>
    </row>
    <row r="59" spans="1:7" x14ac:dyDescent="0.25">
      <c r="A59" t="s">
        <v>6</v>
      </c>
      <c r="B59" s="53">
        <f>'tav. 2.3-2.5'!I12</f>
        <v>13.555492798644449</v>
      </c>
      <c r="C59" s="53">
        <f>'Nati Pop 0-5 serie storica'!K247</f>
        <v>17.006003654398331</v>
      </c>
      <c r="D59" s="53">
        <v>17.523356025492468</v>
      </c>
      <c r="E59" s="53">
        <v>20.082787750791976</v>
      </c>
      <c r="F59" s="122">
        <f t="shared" si="7"/>
        <v>-3.967863226848019</v>
      </c>
      <c r="G59" s="122">
        <f t="shared" si="8"/>
        <v>-3.076784096393645</v>
      </c>
    </row>
    <row r="60" spans="1:7" x14ac:dyDescent="0.25">
      <c r="A60" t="s">
        <v>7</v>
      </c>
      <c r="B60" s="53">
        <f>'tav. 2.3-2.5'!I13</f>
        <v>17.471560420691134</v>
      </c>
      <c r="C60" s="53">
        <f>'Nati Pop 0-5 serie storica'!K248</f>
        <v>19.854132901134523</v>
      </c>
      <c r="D60" s="53">
        <v>17.523356025492468</v>
      </c>
      <c r="E60" s="53">
        <v>20.082787750791976</v>
      </c>
      <c r="F60" s="122">
        <f t="shared" si="7"/>
        <v>-5.1795604801334605E-2</v>
      </c>
      <c r="G60" s="122">
        <f t="shared" si="8"/>
        <v>-0.22865484965745253</v>
      </c>
    </row>
    <row r="61" spans="1:7" x14ac:dyDescent="0.25">
      <c r="A61" t="s">
        <v>8</v>
      </c>
      <c r="B61" s="53">
        <f>'tav. 2.3-2.5'!I14</f>
        <v>14.877496802125357</v>
      </c>
      <c r="C61" s="53">
        <f>'Nati Pop 0-5 serie storica'!K249</f>
        <v>17.365550959007145</v>
      </c>
      <c r="D61" s="53">
        <v>17.523356025492468</v>
      </c>
      <c r="E61" s="53">
        <v>20.082787750791976</v>
      </c>
      <c r="F61" s="122">
        <f t="shared" si="7"/>
        <v>-2.6458592233671112</v>
      </c>
      <c r="G61" s="122">
        <f t="shared" si="8"/>
        <v>-2.7172367917848312</v>
      </c>
    </row>
    <row r="62" spans="1:7" x14ac:dyDescent="0.25">
      <c r="A62" t="s">
        <v>9</v>
      </c>
      <c r="B62" s="53">
        <f>'tav. 2.3-2.5'!I15</f>
        <v>12.420712720562795</v>
      </c>
      <c r="C62" s="53">
        <f>'Nati Pop 0-5 serie storica'!K250</f>
        <v>15.018801150188011</v>
      </c>
      <c r="D62" s="53">
        <v>17.523356025492468</v>
      </c>
      <c r="E62" s="53">
        <v>20.082787750791976</v>
      </c>
      <c r="F62" s="122">
        <f t="shared" si="7"/>
        <v>-5.1026433049296731</v>
      </c>
      <c r="G62" s="122">
        <f t="shared" si="8"/>
        <v>-5.0639866006039647</v>
      </c>
    </row>
    <row r="63" spans="1:7" x14ac:dyDescent="0.25">
      <c r="A63" t="s">
        <v>10</v>
      </c>
      <c r="B63" s="53">
        <f>'tav. 2.3-2.5'!I16</f>
        <v>17.523356025492468</v>
      </c>
      <c r="C63" s="53">
        <f>'Nati Pop 0-5 serie storica'!K251</f>
        <v>20.082787750791976</v>
      </c>
    </row>
  </sheetData>
  <mergeCells count="8">
    <mergeCell ref="A4:A5"/>
    <mergeCell ref="B4:D4"/>
    <mergeCell ref="E4:G4"/>
    <mergeCell ref="H4:J4"/>
    <mergeCell ref="A15:A16"/>
    <mergeCell ref="B15:D15"/>
    <mergeCell ref="E15:G15"/>
    <mergeCell ref="H15:J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Nati Pop 0-5 serie storica</vt:lpstr>
      <vt:lpstr>Tav.2.1-2.2</vt:lpstr>
      <vt:lpstr>tav. 2.3-2.5</vt:lpstr>
      <vt:lpstr>Fig2.1-2.3</vt:lpstr>
      <vt:lpstr>Tav.2.6-2.9</vt:lpstr>
      <vt:lpstr>fig.2.4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Todeschini Alberto</dc:creator>
  <cp:lastModifiedBy>Todeschini Alberto</cp:lastModifiedBy>
  <cp:lastPrinted>2018-09-19T13:21:27Z</cp:lastPrinted>
  <dcterms:created xsi:type="dcterms:W3CDTF">2018-03-12T09:18:44Z</dcterms:created>
  <dcterms:modified xsi:type="dcterms:W3CDTF">2019-02-14T10:11:08Z</dcterms:modified>
</cp:coreProperties>
</file>